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88" windowWidth="12072" windowHeight="1201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list'!$F$4</definedName>
    <definedName name="MJ">'Krycí list'!$G$4</definedName>
    <definedName name="Mont">Rekapitulace!$H$29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Položky!$A$1:$K$277</definedName>
    <definedName name="_xlnm.Print_Area" localSheetId="1">Rekapitulace!$A$1:$I$36</definedName>
    <definedName name="PocetMJ">'Krycí list'!$G$7</definedName>
    <definedName name="Poznamka">'Krycí list'!$B$37</definedName>
    <definedName name="Projektant">'Krycí list'!$C$7</definedName>
    <definedName name="PSV">Rekapitulace!$F$29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259" i="3" l="1"/>
  <c r="D14" i="1" l="1"/>
  <c r="BG275" i="3"/>
  <c r="BF275" i="3"/>
  <c r="BE275" i="3"/>
  <c r="BD275" i="3"/>
  <c r="BC275" i="3"/>
  <c r="K275" i="3"/>
  <c r="I275" i="3"/>
  <c r="G275" i="3"/>
  <c r="BG273" i="3"/>
  <c r="BF273" i="3"/>
  <c r="BE273" i="3"/>
  <c r="BD273" i="3"/>
  <c r="BC273" i="3"/>
  <c r="K273" i="3"/>
  <c r="I273" i="3"/>
  <c r="G273" i="3"/>
  <c r="BG271" i="3"/>
  <c r="BF271" i="3"/>
  <c r="BE271" i="3"/>
  <c r="BD271" i="3"/>
  <c r="BC271" i="3"/>
  <c r="K271" i="3"/>
  <c r="I271" i="3"/>
  <c r="G271" i="3"/>
  <c r="BG269" i="3"/>
  <c r="BF269" i="3"/>
  <c r="BE269" i="3"/>
  <c r="BD269" i="3"/>
  <c r="BC269" i="3"/>
  <c r="K269" i="3"/>
  <c r="I269" i="3"/>
  <c r="G269" i="3"/>
  <c r="BG265" i="3"/>
  <c r="BF265" i="3"/>
  <c r="BE265" i="3"/>
  <c r="BD265" i="3"/>
  <c r="BC265" i="3"/>
  <c r="K265" i="3"/>
  <c r="I265" i="3"/>
  <c r="G265" i="3"/>
  <c r="BG259" i="3"/>
  <c r="BG277" i="3" s="1"/>
  <c r="BF259" i="3"/>
  <c r="BE259" i="3"/>
  <c r="BE277" i="3" s="1"/>
  <c r="BD259" i="3"/>
  <c r="K259" i="3"/>
  <c r="K277" i="3" s="1"/>
  <c r="I259" i="3"/>
  <c r="BC259" i="3"/>
  <c r="BC277" i="3" s="1"/>
  <c r="E34" i="2" s="1"/>
  <c r="I34" i="2" s="1"/>
  <c r="H35" i="2" s="1"/>
  <c r="BF277" i="3"/>
  <c r="BD277" i="3"/>
  <c r="I277" i="3"/>
  <c r="G277" i="3"/>
  <c r="C277" i="3"/>
  <c r="BG256" i="3"/>
  <c r="BE256" i="3"/>
  <c r="BD256" i="3"/>
  <c r="BC256" i="3"/>
  <c r="K256" i="3"/>
  <c r="I256" i="3"/>
  <c r="G256" i="3"/>
  <c r="BF256" i="3" s="1"/>
  <c r="BG255" i="3"/>
  <c r="BE255" i="3"/>
  <c r="BD255" i="3"/>
  <c r="BC255" i="3"/>
  <c r="K255" i="3"/>
  <c r="I255" i="3"/>
  <c r="G255" i="3"/>
  <c r="BF255" i="3" s="1"/>
  <c r="BG254" i="3"/>
  <c r="BE254" i="3"/>
  <c r="BE257" i="3" s="1"/>
  <c r="G27" i="2" s="1"/>
  <c r="BD254" i="3"/>
  <c r="BC254" i="3"/>
  <c r="K254" i="3"/>
  <c r="I254" i="3"/>
  <c r="I257" i="3" s="1"/>
  <c r="G254" i="3"/>
  <c r="BF254" i="3" s="1"/>
  <c r="BG252" i="3"/>
  <c r="BG257" i="3" s="1"/>
  <c r="I27" i="2" s="1"/>
  <c r="BE252" i="3"/>
  <c r="BD252" i="3"/>
  <c r="BD257" i="3" s="1"/>
  <c r="F27" i="2" s="1"/>
  <c r="BC252" i="3"/>
  <c r="K252" i="3"/>
  <c r="K257" i="3" s="1"/>
  <c r="I252" i="3"/>
  <c r="G252" i="3"/>
  <c r="G257" i="3" s="1"/>
  <c r="B27" i="2"/>
  <c r="A27" i="2"/>
  <c r="BC257" i="3"/>
  <c r="E27" i="2" s="1"/>
  <c r="C257" i="3"/>
  <c r="BG247" i="3"/>
  <c r="BG250" i="3" s="1"/>
  <c r="I26" i="2" s="1"/>
  <c r="BF247" i="3"/>
  <c r="BF250" i="3" s="1"/>
  <c r="H26" i="2" s="1"/>
  <c r="BE247" i="3"/>
  <c r="BC247" i="3"/>
  <c r="K247" i="3"/>
  <c r="K250" i="3" s="1"/>
  <c r="I247" i="3"/>
  <c r="I250" i="3" s="1"/>
  <c r="G247" i="3"/>
  <c r="G250" i="3" s="1"/>
  <c r="B26" i="2"/>
  <c r="A26" i="2"/>
  <c r="BE250" i="3"/>
  <c r="G26" i="2" s="1"/>
  <c r="BC250" i="3"/>
  <c r="E26" i="2" s="1"/>
  <c r="C250" i="3"/>
  <c r="BG243" i="3"/>
  <c r="BF243" i="3"/>
  <c r="BE243" i="3"/>
  <c r="BC243" i="3"/>
  <c r="K243" i="3"/>
  <c r="I243" i="3"/>
  <c r="G243" i="3"/>
  <c r="BD243" i="3" s="1"/>
  <c r="BG242" i="3"/>
  <c r="BF242" i="3"/>
  <c r="BE242" i="3"/>
  <c r="BC242" i="3"/>
  <c r="K242" i="3"/>
  <c r="I242" i="3"/>
  <c r="G242" i="3"/>
  <c r="BD242" i="3" s="1"/>
  <c r="BG241" i="3"/>
  <c r="BF241" i="3"/>
  <c r="BE241" i="3"/>
  <c r="BC241" i="3"/>
  <c r="K241" i="3"/>
  <c r="I241" i="3"/>
  <c r="G241" i="3"/>
  <c r="BD241" i="3" s="1"/>
  <c r="BG240" i="3"/>
  <c r="BF240" i="3"/>
  <c r="BE240" i="3"/>
  <c r="BC240" i="3"/>
  <c r="K240" i="3"/>
  <c r="I240" i="3"/>
  <c r="G240" i="3"/>
  <c r="BD240" i="3" s="1"/>
  <c r="BG239" i="3"/>
  <c r="BF239" i="3"/>
  <c r="BE239" i="3"/>
  <c r="BC239" i="3"/>
  <c r="K239" i="3"/>
  <c r="I239" i="3"/>
  <c r="G239" i="3"/>
  <c r="BD239" i="3" s="1"/>
  <c r="BG238" i="3"/>
  <c r="BF238" i="3"/>
  <c r="BE238" i="3"/>
  <c r="BC238" i="3"/>
  <c r="K238" i="3"/>
  <c r="I238" i="3"/>
  <c r="G238" i="3"/>
  <c r="BD238" i="3" s="1"/>
  <c r="BG236" i="3"/>
  <c r="BF236" i="3"/>
  <c r="BE236" i="3"/>
  <c r="BC236" i="3"/>
  <c r="K236" i="3"/>
  <c r="I236" i="3"/>
  <c r="G236" i="3"/>
  <c r="BD236" i="3" s="1"/>
  <c r="BG234" i="3"/>
  <c r="BF234" i="3"/>
  <c r="BE234" i="3"/>
  <c r="BE245" i="3" s="1"/>
  <c r="G25" i="2" s="1"/>
  <c r="BC234" i="3"/>
  <c r="K234" i="3"/>
  <c r="I234" i="3"/>
  <c r="G234" i="3"/>
  <c r="BD234" i="3" s="1"/>
  <c r="BG232" i="3"/>
  <c r="BF232" i="3"/>
  <c r="BF245" i="3" s="1"/>
  <c r="H25" i="2" s="1"/>
  <c r="BE232" i="3"/>
  <c r="BC232" i="3"/>
  <c r="BC245" i="3" s="1"/>
  <c r="E25" i="2" s="1"/>
  <c r="K232" i="3"/>
  <c r="I232" i="3"/>
  <c r="I245" i="3" s="1"/>
  <c r="G232" i="3"/>
  <c r="B25" i="2"/>
  <c r="A25" i="2"/>
  <c r="BG245" i="3"/>
  <c r="I25" i="2" s="1"/>
  <c r="C245" i="3"/>
  <c r="BG228" i="3"/>
  <c r="BF228" i="3"/>
  <c r="BF230" i="3" s="1"/>
  <c r="BE228" i="3"/>
  <c r="BC228" i="3"/>
  <c r="BC230" i="3" s="1"/>
  <c r="E24" i="2" s="1"/>
  <c r="K228" i="3"/>
  <c r="K230" i="3" s="1"/>
  <c r="I228" i="3"/>
  <c r="I230" i="3" s="1"/>
  <c r="G228" i="3"/>
  <c r="G230" i="3" s="1"/>
  <c r="H24" i="2"/>
  <c r="B24" i="2"/>
  <c r="A24" i="2"/>
  <c r="BG230" i="3"/>
  <c r="I24" i="2" s="1"/>
  <c r="BE230" i="3"/>
  <c r="G24" i="2" s="1"/>
  <c r="C230" i="3"/>
  <c r="BG224" i="3"/>
  <c r="BF224" i="3"/>
  <c r="BE224" i="3"/>
  <c r="BC224" i="3"/>
  <c r="K224" i="3"/>
  <c r="I224" i="3"/>
  <c r="G224" i="3"/>
  <c r="BD224" i="3" s="1"/>
  <c r="BG222" i="3"/>
  <c r="BF222" i="3"/>
  <c r="BE222" i="3"/>
  <c r="BC222" i="3"/>
  <c r="K222" i="3"/>
  <c r="I222" i="3"/>
  <c r="G222" i="3"/>
  <c r="BD222" i="3" s="1"/>
  <c r="BG221" i="3"/>
  <c r="BF221" i="3"/>
  <c r="BE221" i="3"/>
  <c r="BC221" i="3"/>
  <c r="K221" i="3"/>
  <c r="I221" i="3"/>
  <c r="G221" i="3"/>
  <c r="BD221" i="3" s="1"/>
  <c r="BG218" i="3"/>
  <c r="BG226" i="3" s="1"/>
  <c r="I23" i="2" s="1"/>
  <c r="BF218" i="3"/>
  <c r="BE218" i="3"/>
  <c r="BC218" i="3"/>
  <c r="K218" i="3"/>
  <c r="I218" i="3"/>
  <c r="G218" i="3"/>
  <c r="B23" i="2"/>
  <c r="A23" i="2"/>
  <c r="BC226" i="3"/>
  <c r="E23" i="2" s="1"/>
  <c r="C226" i="3"/>
  <c r="BG214" i="3"/>
  <c r="BF214" i="3"/>
  <c r="BE214" i="3"/>
  <c r="BC214" i="3"/>
  <c r="K214" i="3"/>
  <c r="I214" i="3"/>
  <c r="G214" i="3"/>
  <c r="BD214" i="3" s="1"/>
  <c r="BG211" i="3"/>
  <c r="BF211" i="3"/>
  <c r="BE211" i="3"/>
  <c r="BC211" i="3"/>
  <c r="K211" i="3"/>
  <c r="I211" i="3"/>
  <c r="G211" i="3"/>
  <c r="BD211" i="3" s="1"/>
  <c r="BG209" i="3"/>
  <c r="BF209" i="3"/>
  <c r="BE209" i="3"/>
  <c r="BC209" i="3"/>
  <c r="K209" i="3"/>
  <c r="I209" i="3"/>
  <c r="G209" i="3"/>
  <c r="BD209" i="3" s="1"/>
  <c r="BG208" i="3"/>
  <c r="BF208" i="3"/>
  <c r="BE208" i="3"/>
  <c r="BC208" i="3"/>
  <c r="K208" i="3"/>
  <c r="I208" i="3"/>
  <c r="G208" i="3"/>
  <c r="BD208" i="3" s="1"/>
  <c r="BG206" i="3"/>
  <c r="BF206" i="3"/>
  <c r="BE206" i="3"/>
  <c r="BC206" i="3"/>
  <c r="K206" i="3"/>
  <c r="I206" i="3"/>
  <c r="G206" i="3"/>
  <c r="BD206" i="3" s="1"/>
  <c r="BG204" i="3"/>
  <c r="BF204" i="3"/>
  <c r="BE204" i="3"/>
  <c r="BC204" i="3"/>
  <c r="K204" i="3"/>
  <c r="I204" i="3"/>
  <c r="G204" i="3"/>
  <c r="BD204" i="3" s="1"/>
  <c r="BG202" i="3"/>
  <c r="BF202" i="3"/>
  <c r="BE202" i="3"/>
  <c r="BC202" i="3"/>
  <c r="K202" i="3"/>
  <c r="I202" i="3"/>
  <c r="G202" i="3"/>
  <c r="BD202" i="3" s="1"/>
  <c r="BG200" i="3"/>
  <c r="BF200" i="3"/>
  <c r="BE200" i="3"/>
  <c r="BC200" i="3"/>
  <c r="K200" i="3"/>
  <c r="I200" i="3"/>
  <c r="G200" i="3"/>
  <c r="BD200" i="3" s="1"/>
  <c r="BG199" i="3"/>
  <c r="BF199" i="3"/>
  <c r="BE199" i="3"/>
  <c r="BC199" i="3"/>
  <c r="K199" i="3"/>
  <c r="I199" i="3"/>
  <c r="G199" i="3"/>
  <c r="BD199" i="3" s="1"/>
  <c r="BG198" i="3"/>
  <c r="BF198" i="3"/>
  <c r="BE198" i="3"/>
  <c r="BC198" i="3"/>
  <c r="K198" i="3"/>
  <c r="I198" i="3"/>
  <c r="G198" i="3"/>
  <c r="BD198" i="3" s="1"/>
  <c r="BG197" i="3"/>
  <c r="BF197" i="3"/>
  <c r="BE197" i="3"/>
  <c r="BC197" i="3"/>
  <c r="K197" i="3"/>
  <c r="I197" i="3"/>
  <c r="G197" i="3"/>
  <c r="BD197" i="3" s="1"/>
  <c r="BG196" i="3"/>
  <c r="BF196" i="3"/>
  <c r="BE196" i="3"/>
  <c r="BC196" i="3"/>
  <c r="K196" i="3"/>
  <c r="I196" i="3"/>
  <c r="G196" i="3"/>
  <c r="BD196" i="3" s="1"/>
  <c r="BG194" i="3"/>
  <c r="BF194" i="3"/>
  <c r="BE194" i="3"/>
  <c r="BC194" i="3"/>
  <c r="K194" i="3"/>
  <c r="I194" i="3"/>
  <c r="G194" i="3"/>
  <c r="BD194" i="3" s="1"/>
  <c r="BG193" i="3"/>
  <c r="BF193" i="3"/>
  <c r="BE193" i="3"/>
  <c r="BC193" i="3"/>
  <c r="K193" i="3"/>
  <c r="I193" i="3"/>
  <c r="G193" i="3"/>
  <c r="BD193" i="3" s="1"/>
  <c r="BG191" i="3"/>
  <c r="BF191" i="3"/>
  <c r="BE191" i="3"/>
  <c r="BC191" i="3"/>
  <c r="K191" i="3"/>
  <c r="I191" i="3"/>
  <c r="G191" i="3"/>
  <c r="BD191" i="3" s="1"/>
  <c r="BG190" i="3"/>
  <c r="BF190" i="3"/>
  <c r="BE190" i="3"/>
  <c r="BC190" i="3"/>
  <c r="K190" i="3"/>
  <c r="I190" i="3"/>
  <c r="G190" i="3"/>
  <c r="BD190" i="3" s="1"/>
  <c r="BG189" i="3"/>
  <c r="BF189" i="3"/>
  <c r="BE189" i="3"/>
  <c r="BC189" i="3"/>
  <c r="K189" i="3"/>
  <c r="I189" i="3"/>
  <c r="G189" i="3"/>
  <c r="BD189" i="3" s="1"/>
  <c r="BG187" i="3"/>
  <c r="BF187" i="3"/>
  <c r="BE187" i="3"/>
  <c r="BC187" i="3"/>
  <c r="K187" i="3"/>
  <c r="I187" i="3"/>
  <c r="G187" i="3"/>
  <c r="BD187" i="3" s="1"/>
  <c r="BG186" i="3"/>
  <c r="BF186" i="3"/>
  <c r="BE186" i="3"/>
  <c r="BC186" i="3"/>
  <c r="K186" i="3"/>
  <c r="I186" i="3"/>
  <c r="G186" i="3"/>
  <c r="BD186" i="3" s="1"/>
  <c r="BG183" i="3"/>
  <c r="BF183" i="3"/>
  <c r="BE183" i="3"/>
  <c r="BC183" i="3"/>
  <c r="K183" i="3"/>
  <c r="I183" i="3"/>
  <c r="G183" i="3"/>
  <c r="BD183" i="3" s="1"/>
  <c r="BG179" i="3"/>
  <c r="BF179" i="3"/>
  <c r="BE179" i="3"/>
  <c r="BC179" i="3"/>
  <c r="K179" i="3"/>
  <c r="I179" i="3"/>
  <c r="G179" i="3"/>
  <c r="BD179" i="3" s="1"/>
  <c r="BG178" i="3"/>
  <c r="BF178" i="3"/>
  <c r="BE178" i="3"/>
  <c r="BC178" i="3"/>
  <c r="K178" i="3"/>
  <c r="I178" i="3"/>
  <c r="G178" i="3"/>
  <c r="BD178" i="3" s="1"/>
  <c r="BG176" i="3"/>
  <c r="BF176" i="3"/>
  <c r="BE176" i="3"/>
  <c r="BC176" i="3"/>
  <c r="K176" i="3"/>
  <c r="I176" i="3"/>
  <c r="G176" i="3"/>
  <c r="BD176" i="3" s="1"/>
  <c r="BG172" i="3"/>
  <c r="BF172" i="3"/>
  <c r="BE172" i="3"/>
  <c r="BC172" i="3"/>
  <c r="K172" i="3"/>
  <c r="I172" i="3"/>
  <c r="G172" i="3"/>
  <c r="BD172" i="3" s="1"/>
  <c r="BG170" i="3"/>
  <c r="BG216" i="3" s="1"/>
  <c r="I22" i="2" s="1"/>
  <c r="BF170" i="3"/>
  <c r="BE170" i="3"/>
  <c r="BC170" i="3"/>
  <c r="K170" i="3"/>
  <c r="I170" i="3"/>
  <c r="G170" i="3"/>
  <c r="B22" i="2"/>
  <c r="A22" i="2"/>
  <c r="BC216" i="3"/>
  <c r="E22" i="2" s="1"/>
  <c r="C216" i="3"/>
  <c r="BG167" i="3"/>
  <c r="BF167" i="3"/>
  <c r="BE167" i="3"/>
  <c r="BC167" i="3"/>
  <c r="K167" i="3"/>
  <c r="I167" i="3"/>
  <c r="G167" i="3"/>
  <c r="BD167" i="3" s="1"/>
  <c r="BG165" i="3"/>
  <c r="BF165" i="3"/>
  <c r="BE165" i="3"/>
  <c r="BC165" i="3"/>
  <c r="K165" i="3"/>
  <c r="I165" i="3"/>
  <c r="G165" i="3"/>
  <c r="BD165" i="3" s="1"/>
  <c r="BG163" i="3"/>
  <c r="BF163" i="3"/>
  <c r="BE163" i="3"/>
  <c r="BC163" i="3"/>
  <c r="K163" i="3"/>
  <c r="I163" i="3"/>
  <c r="G163" i="3"/>
  <c r="BD163" i="3" s="1"/>
  <c r="BG160" i="3"/>
  <c r="BF160" i="3"/>
  <c r="BE160" i="3"/>
  <c r="BC160" i="3"/>
  <c r="K160" i="3"/>
  <c r="I160" i="3"/>
  <c r="I168" i="3" s="1"/>
  <c r="G160" i="3"/>
  <c r="BD160" i="3" s="1"/>
  <c r="BG158" i="3"/>
  <c r="BF158" i="3"/>
  <c r="BE158" i="3"/>
  <c r="BC158" i="3"/>
  <c r="K158" i="3"/>
  <c r="I158" i="3"/>
  <c r="G158" i="3"/>
  <c r="B21" i="2"/>
  <c r="A21" i="2"/>
  <c r="BE168" i="3"/>
  <c r="G21" i="2" s="1"/>
  <c r="C168" i="3"/>
  <c r="BG155" i="3"/>
  <c r="BG156" i="3" s="1"/>
  <c r="I20" i="2" s="1"/>
  <c r="BF155" i="3"/>
  <c r="BF156" i="3" s="1"/>
  <c r="H20" i="2" s="1"/>
  <c r="BE155" i="3"/>
  <c r="BC155" i="3"/>
  <c r="BC156" i="3" s="1"/>
  <c r="E20" i="2" s="1"/>
  <c r="K155" i="3"/>
  <c r="K156" i="3" s="1"/>
  <c r="I155" i="3"/>
  <c r="G155" i="3"/>
  <c r="G156" i="3" s="1"/>
  <c r="B20" i="2"/>
  <c r="A20" i="2"/>
  <c r="BE156" i="3"/>
  <c r="G20" i="2" s="1"/>
  <c r="I156" i="3"/>
  <c r="C156" i="3"/>
  <c r="BG151" i="3"/>
  <c r="BF151" i="3"/>
  <c r="BE151" i="3"/>
  <c r="BC151" i="3"/>
  <c r="K151" i="3"/>
  <c r="I151" i="3"/>
  <c r="G151" i="3"/>
  <c r="BD151" i="3" s="1"/>
  <c r="BG149" i="3"/>
  <c r="BF149" i="3"/>
  <c r="BE149" i="3"/>
  <c r="BC149" i="3"/>
  <c r="K149" i="3"/>
  <c r="I149" i="3"/>
  <c r="G149" i="3"/>
  <c r="BD149" i="3" s="1"/>
  <c r="BG147" i="3"/>
  <c r="BF147" i="3"/>
  <c r="BE147" i="3"/>
  <c r="BC147" i="3"/>
  <c r="K147" i="3"/>
  <c r="I147" i="3"/>
  <c r="G147" i="3"/>
  <c r="BD147" i="3" s="1"/>
  <c r="BG145" i="3"/>
  <c r="BF145" i="3"/>
  <c r="BE145" i="3"/>
  <c r="BC145" i="3"/>
  <c r="K145" i="3"/>
  <c r="I145" i="3"/>
  <c r="G145" i="3"/>
  <c r="BD145" i="3" s="1"/>
  <c r="BG142" i="3"/>
  <c r="BF142" i="3"/>
  <c r="BE142" i="3"/>
  <c r="BC142" i="3"/>
  <c r="K142" i="3"/>
  <c r="I142" i="3"/>
  <c r="G142" i="3"/>
  <c r="BD142" i="3" s="1"/>
  <c r="BG141" i="3"/>
  <c r="BF141" i="3"/>
  <c r="BE141" i="3"/>
  <c r="BC141" i="3"/>
  <c r="K141" i="3"/>
  <c r="I141" i="3"/>
  <c r="I153" i="3" s="1"/>
  <c r="G141" i="3"/>
  <c r="BD141" i="3" s="1"/>
  <c r="BG140" i="3"/>
  <c r="BG153" i="3" s="1"/>
  <c r="I19" i="2" s="1"/>
  <c r="BF140" i="3"/>
  <c r="BE140" i="3"/>
  <c r="BE153" i="3" s="1"/>
  <c r="G19" i="2" s="1"/>
  <c r="BC140" i="3"/>
  <c r="K140" i="3"/>
  <c r="K153" i="3" s="1"/>
  <c r="I140" i="3"/>
  <c r="G140" i="3"/>
  <c r="G153" i="3" s="1"/>
  <c r="B19" i="2"/>
  <c r="A19" i="2"/>
  <c r="BC153" i="3"/>
  <c r="E19" i="2" s="1"/>
  <c r="C153" i="3"/>
  <c r="BG137" i="3"/>
  <c r="BF137" i="3"/>
  <c r="BE137" i="3"/>
  <c r="BC137" i="3"/>
  <c r="K137" i="3"/>
  <c r="I137" i="3"/>
  <c r="G137" i="3"/>
  <c r="BD137" i="3" s="1"/>
  <c r="BG136" i="3"/>
  <c r="BF136" i="3"/>
  <c r="BE136" i="3"/>
  <c r="BC136" i="3"/>
  <c r="K136" i="3"/>
  <c r="I136" i="3"/>
  <c r="G136" i="3"/>
  <c r="BD136" i="3" s="1"/>
  <c r="BG134" i="3"/>
  <c r="BF134" i="3"/>
  <c r="BE134" i="3"/>
  <c r="BC134" i="3"/>
  <c r="K134" i="3"/>
  <c r="I134" i="3"/>
  <c r="G134" i="3"/>
  <c r="BD134" i="3" s="1"/>
  <c r="BG132" i="3"/>
  <c r="BF132" i="3"/>
  <c r="BE132" i="3"/>
  <c r="BC132" i="3"/>
  <c r="K132" i="3"/>
  <c r="I132" i="3"/>
  <c r="G132" i="3"/>
  <c r="BD132" i="3" s="1"/>
  <c r="BG130" i="3"/>
  <c r="BF130" i="3"/>
  <c r="BE130" i="3"/>
  <c r="BC130" i="3"/>
  <c r="K130" i="3"/>
  <c r="I130" i="3"/>
  <c r="G130" i="3"/>
  <c r="BD130" i="3" s="1"/>
  <c r="BG127" i="3"/>
  <c r="BF127" i="3"/>
  <c r="BE127" i="3"/>
  <c r="BC127" i="3"/>
  <c r="K127" i="3"/>
  <c r="I127" i="3"/>
  <c r="I138" i="3" s="1"/>
  <c r="G127" i="3"/>
  <c r="B18" i="2"/>
  <c r="A18" i="2"/>
  <c r="BE138" i="3"/>
  <c r="G18" i="2" s="1"/>
  <c r="C138" i="3"/>
  <c r="BG124" i="3"/>
  <c r="BF124" i="3"/>
  <c r="BE124" i="3"/>
  <c r="BC124" i="3"/>
  <c r="K124" i="3"/>
  <c r="I124" i="3"/>
  <c r="I125" i="3" s="1"/>
  <c r="G124" i="3"/>
  <c r="BD124" i="3" s="1"/>
  <c r="BG122" i="3"/>
  <c r="BF122" i="3"/>
  <c r="BE122" i="3"/>
  <c r="BC122" i="3"/>
  <c r="K122" i="3"/>
  <c r="I122" i="3"/>
  <c r="G122" i="3"/>
  <c r="B17" i="2"/>
  <c r="A17" i="2"/>
  <c r="BE125" i="3"/>
  <c r="G17" i="2" s="1"/>
  <c r="C125" i="3"/>
  <c r="BG118" i="3"/>
  <c r="BF118" i="3"/>
  <c r="BE118" i="3"/>
  <c r="BD118" i="3"/>
  <c r="BD120" i="3" s="1"/>
  <c r="F16" i="2" s="1"/>
  <c r="K118" i="3"/>
  <c r="I118" i="3"/>
  <c r="G118" i="3"/>
  <c r="BC118" i="3" s="1"/>
  <c r="BG116" i="3"/>
  <c r="BF116" i="3"/>
  <c r="BE116" i="3"/>
  <c r="BD116" i="3"/>
  <c r="K116" i="3"/>
  <c r="K120" i="3" s="1"/>
  <c r="I116" i="3"/>
  <c r="G116" i="3"/>
  <c r="BC116" i="3" s="1"/>
  <c r="BC120" i="3" s="1"/>
  <c r="E16" i="2" s="1"/>
  <c r="B16" i="2"/>
  <c r="A16" i="2"/>
  <c r="G120" i="3"/>
  <c r="C120" i="3"/>
  <c r="BG113" i="3"/>
  <c r="BF113" i="3"/>
  <c r="BE113" i="3"/>
  <c r="BD113" i="3"/>
  <c r="BC113" i="3"/>
  <c r="K113" i="3"/>
  <c r="I113" i="3"/>
  <c r="G113" i="3"/>
  <c r="BG111" i="3"/>
  <c r="BF111" i="3"/>
  <c r="BE111" i="3"/>
  <c r="BD111" i="3"/>
  <c r="BC111" i="3"/>
  <c r="K111" i="3"/>
  <c r="I111" i="3"/>
  <c r="G111" i="3"/>
  <c r="BG109" i="3"/>
  <c r="BF109" i="3"/>
  <c r="BE109" i="3"/>
  <c r="BD109" i="3"/>
  <c r="BC109" i="3"/>
  <c r="K109" i="3"/>
  <c r="I109" i="3"/>
  <c r="G109" i="3"/>
  <c r="BG108" i="3"/>
  <c r="BF108" i="3"/>
  <c r="BE108" i="3"/>
  <c r="BD108" i="3"/>
  <c r="BC108" i="3"/>
  <c r="K108" i="3"/>
  <c r="I108" i="3"/>
  <c r="G108" i="3"/>
  <c r="BG107" i="3"/>
  <c r="BF107" i="3"/>
  <c r="BE107" i="3"/>
  <c r="BD107" i="3"/>
  <c r="BC107" i="3"/>
  <c r="K107" i="3"/>
  <c r="I107" i="3"/>
  <c r="G107" i="3"/>
  <c r="BG106" i="3"/>
  <c r="BG114" i="3" s="1"/>
  <c r="I15" i="2" s="1"/>
  <c r="BF106" i="3"/>
  <c r="BE106" i="3"/>
  <c r="BE114" i="3" s="1"/>
  <c r="G15" i="2" s="1"/>
  <c r="BD106" i="3"/>
  <c r="BC106" i="3"/>
  <c r="BC114" i="3" s="1"/>
  <c r="E15" i="2" s="1"/>
  <c r="K106" i="3"/>
  <c r="I106" i="3"/>
  <c r="I114" i="3" s="1"/>
  <c r="G106" i="3"/>
  <c r="B15" i="2"/>
  <c r="A15" i="2"/>
  <c r="BF114" i="3"/>
  <c r="H15" i="2" s="1"/>
  <c r="BD114" i="3"/>
  <c r="F15" i="2" s="1"/>
  <c r="K114" i="3"/>
  <c r="G114" i="3"/>
  <c r="C114" i="3"/>
  <c r="BG102" i="3"/>
  <c r="BF102" i="3"/>
  <c r="BE102" i="3"/>
  <c r="BD102" i="3"/>
  <c r="K102" i="3"/>
  <c r="I102" i="3"/>
  <c r="G102" i="3"/>
  <c r="BC102" i="3" s="1"/>
  <c r="BG100" i="3"/>
  <c r="BF100" i="3"/>
  <c r="BE100" i="3"/>
  <c r="BD100" i="3"/>
  <c r="K100" i="3"/>
  <c r="I100" i="3"/>
  <c r="G100" i="3"/>
  <c r="BC100" i="3" s="1"/>
  <c r="BG97" i="3"/>
  <c r="BF97" i="3"/>
  <c r="BE97" i="3"/>
  <c r="BD97" i="3"/>
  <c r="BD104" i="3" s="1"/>
  <c r="F14" i="2" s="1"/>
  <c r="K97" i="3"/>
  <c r="I97" i="3"/>
  <c r="I104" i="3" s="1"/>
  <c r="G97" i="3"/>
  <c r="BC97" i="3" s="1"/>
  <c r="B14" i="2"/>
  <c r="A14" i="2"/>
  <c r="BF104" i="3"/>
  <c r="H14" i="2" s="1"/>
  <c r="K104" i="3"/>
  <c r="C104" i="3"/>
  <c r="BG94" i="3"/>
  <c r="BG95" i="3" s="1"/>
  <c r="I13" i="2" s="1"/>
  <c r="BF94" i="3"/>
  <c r="BE94" i="3"/>
  <c r="BE95" i="3" s="1"/>
  <c r="G13" i="2" s="1"/>
  <c r="BD94" i="3"/>
  <c r="BD95" i="3" s="1"/>
  <c r="F13" i="2" s="1"/>
  <c r="K94" i="3"/>
  <c r="I94" i="3"/>
  <c r="I95" i="3" s="1"/>
  <c r="G94" i="3"/>
  <c r="BC94" i="3" s="1"/>
  <c r="BC95" i="3" s="1"/>
  <c r="E13" i="2" s="1"/>
  <c r="B13" i="2"/>
  <c r="A13" i="2"/>
  <c r="BF95" i="3"/>
  <c r="H13" i="2" s="1"/>
  <c r="K95" i="3"/>
  <c r="G95" i="3"/>
  <c r="C95" i="3"/>
  <c r="BG91" i="3"/>
  <c r="BF91" i="3"/>
  <c r="BE91" i="3"/>
  <c r="BD91" i="3"/>
  <c r="K91" i="3"/>
  <c r="I91" i="3"/>
  <c r="G91" i="3"/>
  <c r="BC91" i="3" s="1"/>
  <c r="BG89" i="3"/>
  <c r="BF89" i="3"/>
  <c r="BE89" i="3"/>
  <c r="BD89" i="3"/>
  <c r="K89" i="3"/>
  <c r="I89" i="3"/>
  <c r="G89" i="3"/>
  <c r="BC89" i="3" s="1"/>
  <c r="BG87" i="3"/>
  <c r="BF87" i="3"/>
  <c r="BE87" i="3"/>
  <c r="BD87" i="3"/>
  <c r="K87" i="3"/>
  <c r="I87" i="3"/>
  <c r="G87" i="3"/>
  <c r="BC87" i="3" s="1"/>
  <c r="BG85" i="3"/>
  <c r="BG92" i="3" s="1"/>
  <c r="I12" i="2" s="1"/>
  <c r="BF85" i="3"/>
  <c r="BE85" i="3"/>
  <c r="BE92" i="3" s="1"/>
  <c r="G12" i="2" s="1"/>
  <c r="BD85" i="3"/>
  <c r="K85" i="3"/>
  <c r="K92" i="3" s="1"/>
  <c r="I85" i="3"/>
  <c r="G85" i="3"/>
  <c r="BC85" i="3" s="1"/>
  <c r="B12" i="2"/>
  <c r="A12" i="2"/>
  <c r="BF92" i="3"/>
  <c r="H12" i="2" s="1"/>
  <c r="BD92" i="3"/>
  <c r="F12" i="2" s="1"/>
  <c r="I92" i="3"/>
  <c r="C92" i="3"/>
  <c r="BG81" i="3"/>
  <c r="BG83" i="3" s="1"/>
  <c r="I11" i="2" s="1"/>
  <c r="BF81" i="3"/>
  <c r="BF83" i="3" s="1"/>
  <c r="H11" i="2" s="1"/>
  <c r="BE81" i="3"/>
  <c r="BD81" i="3"/>
  <c r="BD83" i="3" s="1"/>
  <c r="F11" i="2" s="1"/>
  <c r="K81" i="3"/>
  <c r="I81" i="3"/>
  <c r="I83" i="3" s="1"/>
  <c r="G81" i="3"/>
  <c r="BC81" i="3" s="1"/>
  <c r="BC83" i="3" s="1"/>
  <c r="E11" i="2" s="1"/>
  <c r="B11" i="2"/>
  <c r="A11" i="2"/>
  <c r="BE83" i="3"/>
  <c r="G11" i="2" s="1"/>
  <c r="K83" i="3"/>
  <c r="G83" i="3"/>
  <c r="C83" i="3"/>
  <c r="BG76" i="3"/>
  <c r="BF76" i="3"/>
  <c r="BE76" i="3"/>
  <c r="BD76" i="3"/>
  <c r="K76" i="3"/>
  <c r="I76" i="3"/>
  <c r="G76" i="3"/>
  <c r="BC76" i="3" s="1"/>
  <c r="BG73" i="3"/>
  <c r="BF73" i="3"/>
  <c r="BE73" i="3"/>
  <c r="BD73" i="3"/>
  <c r="K73" i="3"/>
  <c r="I73" i="3"/>
  <c r="G73" i="3"/>
  <c r="BC73" i="3" s="1"/>
  <c r="BG69" i="3"/>
  <c r="BF69" i="3"/>
  <c r="BE69" i="3"/>
  <c r="BD69" i="3"/>
  <c r="K69" i="3"/>
  <c r="I69" i="3"/>
  <c r="G69" i="3"/>
  <c r="BC69" i="3" s="1"/>
  <c r="BG67" i="3"/>
  <c r="BF67" i="3"/>
  <c r="BE67" i="3"/>
  <c r="BD67" i="3"/>
  <c r="K67" i="3"/>
  <c r="I67" i="3"/>
  <c r="G67" i="3"/>
  <c r="BC67" i="3" s="1"/>
  <c r="BG65" i="3"/>
  <c r="BF65" i="3"/>
  <c r="BE65" i="3"/>
  <c r="BD65" i="3"/>
  <c r="K65" i="3"/>
  <c r="I65" i="3"/>
  <c r="G65" i="3"/>
  <c r="BC65" i="3" s="1"/>
  <c r="BG63" i="3"/>
  <c r="BF63" i="3"/>
  <c r="BE63" i="3"/>
  <c r="BD63" i="3"/>
  <c r="K63" i="3"/>
  <c r="I63" i="3"/>
  <c r="G63" i="3"/>
  <c r="BC63" i="3" s="1"/>
  <c r="BG60" i="3"/>
  <c r="BF60" i="3"/>
  <c r="BE60" i="3"/>
  <c r="BD60" i="3"/>
  <c r="K60" i="3"/>
  <c r="I60" i="3"/>
  <c r="G60" i="3"/>
  <c r="BC60" i="3" s="1"/>
  <c r="BG56" i="3"/>
  <c r="BF56" i="3"/>
  <c r="BE56" i="3"/>
  <c r="BD56" i="3"/>
  <c r="K56" i="3"/>
  <c r="I56" i="3"/>
  <c r="G56" i="3"/>
  <c r="BC56" i="3" s="1"/>
  <c r="BG53" i="3"/>
  <c r="BF53" i="3"/>
  <c r="BE53" i="3"/>
  <c r="BD53" i="3"/>
  <c r="K53" i="3"/>
  <c r="I53" i="3"/>
  <c r="G53" i="3"/>
  <c r="BC53" i="3" s="1"/>
  <c r="BG46" i="3"/>
  <c r="BF46" i="3"/>
  <c r="BE46" i="3"/>
  <c r="BD46" i="3"/>
  <c r="K46" i="3"/>
  <c r="I46" i="3"/>
  <c r="G46" i="3"/>
  <c r="BC46" i="3" s="1"/>
  <c r="BG44" i="3"/>
  <c r="BF44" i="3"/>
  <c r="BE44" i="3"/>
  <c r="BD44" i="3"/>
  <c r="BC44" i="3"/>
  <c r="K44" i="3"/>
  <c r="I44" i="3"/>
  <c r="G44" i="3"/>
  <c r="BG42" i="3"/>
  <c r="BF42" i="3"/>
  <c r="BE42" i="3"/>
  <c r="BD42" i="3"/>
  <c r="K42" i="3"/>
  <c r="I42" i="3"/>
  <c r="G42" i="3"/>
  <c r="BC42" i="3" s="1"/>
  <c r="BG38" i="3"/>
  <c r="BF38" i="3"/>
  <c r="BF79" i="3" s="1"/>
  <c r="H10" i="2" s="1"/>
  <c r="BE38" i="3"/>
  <c r="BD38" i="3"/>
  <c r="BD79" i="3" s="1"/>
  <c r="F10" i="2" s="1"/>
  <c r="K38" i="3"/>
  <c r="I38" i="3"/>
  <c r="I79" i="3" s="1"/>
  <c r="G38" i="3"/>
  <c r="BC38" i="3" s="1"/>
  <c r="B10" i="2"/>
  <c r="A10" i="2"/>
  <c r="BG79" i="3"/>
  <c r="I10" i="2" s="1"/>
  <c r="BE79" i="3"/>
  <c r="G10" i="2" s="1"/>
  <c r="K79" i="3"/>
  <c r="G79" i="3"/>
  <c r="C79" i="3"/>
  <c r="BG34" i="3"/>
  <c r="BF34" i="3"/>
  <c r="BE34" i="3"/>
  <c r="BD34" i="3"/>
  <c r="K34" i="3"/>
  <c r="I34" i="3"/>
  <c r="G34" i="3"/>
  <c r="BC34" i="3" s="1"/>
  <c r="BG31" i="3"/>
  <c r="BF31" i="3"/>
  <c r="BE31" i="3"/>
  <c r="BD31" i="3"/>
  <c r="K31" i="3"/>
  <c r="I31" i="3"/>
  <c r="G31" i="3"/>
  <c r="BC31" i="3" s="1"/>
  <c r="BG29" i="3"/>
  <c r="BG36" i="3" s="1"/>
  <c r="I9" i="2" s="1"/>
  <c r="BF29" i="3"/>
  <c r="BE29" i="3"/>
  <c r="BE36" i="3" s="1"/>
  <c r="G9" i="2" s="1"/>
  <c r="BD29" i="3"/>
  <c r="K29" i="3"/>
  <c r="K36" i="3" s="1"/>
  <c r="I29" i="3"/>
  <c r="G29" i="3"/>
  <c r="BC29" i="3" s="1"/>
  <c r="B9" i="2"/>
  <c r="A9" i="2"/>
  <c r="BF36" i="3"/>
  <c r="H9" i="2" s="1"/>
  <c r="BD36" i="3"/>
  <c r="F9" i="2" s="1"/>
  <c r="I36" i="3"/>
  <c r="C36" i="3"/>
  <c r="BG26" i="3"/>
  <c r="BF26" i="3"/>
  <c r="BE26" i="3"/>
  <c r="BD26" i="3"/>
  <c r="K26" i="3"/>
  <c r="I26" i="3"/>
  <c r="G26" i="3"/>
  <c r="BC26" i="3" s="1"/>
  <c r="BG23" i="3"/>
  <c r="BF23" i="3"/>
  <c r="BE23" i="3"/>
  <c r="BD23" i="3"/>
  <c r="K23" i="3"/>
  <c r="I23" i="3"/>
  <c r="G23" i="3"/>
  <c r="BC23" i="3" s="1"/>
  <c r="BG20" i="3"/>
  <c r="BF20" i="3"/>
  <c r="BF27" i="3" s="1"/>
  <c r="H8" i="2" s="1"/>
  <c r="BE20" i="3"/>
  <c r="BD20" i="3"/>
  <c r="BD27" i="3" s="1"/>
  <c r="F8" i="2" s="1"/>
  <c r="K20" i="3"/>
  <c r="I20" i="3"/>
  <c r="I27" i="3" s="1"/>
  <c r="G20" i="3"/>
  <c r="BC20" i="3" s="1"/>
  <c r="B8" i="2"/>
  <c r="A8" i="2"/>
  <c r="BG27" i="3"/>
  <c r="I8" i="2" s="1"/>
  <c r="BE27" i="3"/>
  <c r="G8" i="2" s="1"/>
  <c r="K27" i="3"/>
  <c r="G27" i="3"/>
  <c r="C27" i="3"/>
  <c r="BG16" i="3"/>
  <c r="BF16" i="3"/>
  <c r="BE16" i="3"/>
  <c r="BD16" i="3"/>
  <c r="K16" i="3"/>
  <c r="I16" i="3"/>
  <c r="G16" i="3"/>
  <c r="BC16" i="3" s="1"/>
  <c r="BG14" i="3"/>
  <c r="BF14" i="3"/>
  <c r="BE14" i="3"/>
  <c r="BD14" i="3"/>
  <c r="K14" i="3"/>
  <c r="I14" i="3"/>
  <c r="G14" i="3"/>
  <c r="BC14" i="3" s="1"/>
  <c r="BG12" i="3"/>
  <c r="BF12" i="3"/>
  <c r="BE12" i="3"/>
  <c r="BD12" i="3"/>
  <c r="K12" i="3"/>
  <c r="I12" i="3"/>
  <c r="G12" i="3"/>
  <c r="BC12" i="3" s="1"/>
  <c r="BG11" i="3"/>
  <c r="BF11" i="3"/>
  <c r="BE11" i="3"/>
  <c r="BD11" i="3"/>
  <c r="K11" i="3"/>
  <c r="I11" i="3"/>
  <c r="G11" i="3"/>
  <c r="BC11" i="3" s="1"/>
  <c r="BG10" i="3"/>
  <c r="BF10" i="3"/>
  <c r="BE10" i="3"/>
  <c r="BD10" i="3"/>
  <c r="K10" i="3"/>
  <c r="I10" i="3"/>
  <c r="G10" i="3"/>
  <c r="BC10" i="3" s="1"/>
  <c r="BG8" i="3"/>
  <c r="BF8" i="3"/>
  <c r="BF18" i="3" s="1"/>
  <c r="H7" i="2" s="1"/>
  <c r="BE8" i="3"/>
  <c r="BD8" i="3"/>
  <c r="BD18" i="3" s="1"/>
  <c r="F7" i="2" s="1"/>
  <c r="K8" i="3"/>
  <c r="I8" i="3"/>
  <c r="I18" i="3" s="1"/>
  <c r="G8" i="3"/>
  <c r="BC8" i="3" s="1"/>
  <c r="B7" i="2"/>
  <c r="A7" i="2"/>
  <c r="BG18" i="3"/>
  <c r="I7" i="2" s="1"/>
  <c r="BE18" i="3"/>
  <c r="G7" i="2" s="1"/>
  <c r="K18" i="3"/>
  <c r="G18" i="3"/>
  <c r="C18" i="3"/>
  <c r="C4" i="3"/>
  <c r="H3" i="3"/>
  <c r="C3" i="3"/>
  <c r="C2" i="2"/>
  <c r="C1" i="2"/>
  <c r="F31" i="1"/>
  <c r="G8" i="1"/>
  <c r="BC18" i="3" l="1"/>
  <c r="E7" i="2" s="1"/>
  <c r="BC27" i="3"/>
  <c r="E8" i="2" s="1"/>
  <c r="G36" i="3"/>
  <c r="BC79" i="3"/>
  <c r="E10" i="2" s="1"/>
  <c r="G92" i="3"/>
  <c r="G104" i="3"/>
  <c r="BC104" i="3"/>
  <c r="E14" i="2" s="1"/>
  <c r="BE104" i="3"/>
  <c r="G14" i="2" s="1"/>
  <c r="BG104" i="3"/>
  <c r="I14" i="2" s="1"/>
  <c r="I120" i="3"/>
  <c r="BF120" i="3"/>
  <c r="H16" i="2" s="1"/>
  <c r="BC125" i="3"/>
  <c r="E17" i="2" s="1"/>
  <c r="BF125" i="3"/>
  <c r="H17" i="2" s="1"/>
  <c r="BG125" i="3"/>
  <c r="I17" i="2" s="1"/>
  <c r="G138" i="3"/>
  <c r="K138" i="3"/>
  <c r="BG138" i="3"/>
  <c r="I18" i="2" s="1"/>
  <c r="BC138" i="3"/>
  <c r="E18" i="2" s="1"/>
  <c r="BC168" i="3"/>
  <c r="E21" i="2" s="1"/>
  <c r="BF168" i="3"/>
  <c r="H21" i="2" s="1"/>
  <c r="BG168" i="3"/>
  <c r="I21" i="2" s="1"/>
  <c r="I216" i="3"/>
  <c r="BF216" i="3"/>
  <c r="H22" i="2" s="1"/>
  <c r="BE216" i="3"/>
  <c r="G22" i="2" s="1"/>
  <c r="I226" i="3"/>
  <c r="BF226" i="3"/>
  <c r="H23" i="2" s="1"/>
  <c r="BE226" i="3"/>
  <c r="G23" i="2" s="1"/>
  <c r="BC92" i="3"/>
  <c r="E12" i="2" s="1"/>
  <c r="BE120" i="3"/>
  <c r="G16" i="2" s="1"/>
  <c r="G29" i="2" s="1"/>
  <c r="C14" i="1" s="1"/>
  <c r="BG120" i="3"/>
  <c r="I16" i="2" s="1"/>
  <c r="I29" i="2" s="1"/>
  <c r="C20" i="1" s="1"/>
  <c r="G125" i="3"/>
  <c r="K125" i="3"/>
  <c r="BF138" i="3"/>
  <c r="H18" i="2" s="1"/>
  <c r="BF153" i="3"/>
  <c r="H19" i="2" s="1"/>
  <c r="G168" i="3"/>
  <c r="K168" i="3"/>
  <c r="G216" i="3"/>
  <c r="K216" i="3"/>
  <c r="G226" i="3"/>
  <c r="K226" i="3"/>
  <c r="G245" i="3"/>
  <c r="K245" i="3"/>
  <c r="BC36" i="3"/>
  <c r="E9" i="2" s="1"/>
  <c r="E29" i="2" s="1"/>
  <c r="BD122" i="3"/>
  <c r="BD125" i="3" s="1"/>
  <c r="F17" i="2" s="1"/>
  <c r="BD140" i="3"/>
  <c r="BD153" i="3" s="1"/>
  <c r="F19" i="2" s="1"/>
  <c r="BD158" i="3"/>
  <c r="BD168" i="3" s="1"/>
  <c r="F21" i="2" s="1"/>
  <c r="BD218" i="3"/>
  <c r="BD226" i="3" s="1"/>
  <c r="F23" i="2" s="1"/>
  <c r="BD232" i="3"/>
  <c r="BD245" i="3" s="1"/>
  <c r="F25" i="2" s="1"/>
  <c r="BF252" i="3"/>
  <c r="BF257" i="3" s="1"/>
  <c r="H27" i="2" s="1"/>
  <c r="H29" i="2" s="1"/>
  <c r="C15" i="1" s="1"/>
  <c r="BD127" i="3"/>
  <c r="BD138" i="3" s="1"/>
  <c r="F18" i="2" s="1"/>
  <c r="BD155" i="3"/>
  <c r="BD156" i="3" s="1"/>
  <c r="F20" i="2" s="1"/>
  <c r="BD170" i="3"/>
  <c r="BD216" i="3" s="1"/>
  <c r="F22" i="2" s="1"/>
  <c r="BD228" i="3"/>
  <c r="BD230" i="3" s="1"/>
  <c r="F24" i="2" s="1"/>
  <c r="BD247" i="3"/>
  <c r="BD250" i="3" s="1"/>
  <c r="F26" i="2" s="1"/>
  <c r="F29" i="2" l="1"/>
  <c r="C17" i="1" s="1"/>
  <c r="C16" i="1"/>
  <c r="C18" i="1" l="1"/>
  <c r="C21" i="1" s="1"/>
  <c r="G22" i="1"/>
  <c r="G14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<sst xmlns="http://schemas.openxmlformats.org/spreadsheetml/2006/main" count="729" uniqueCount="456">
  <si>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</si>
  <si>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</si>
  <si>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</si>
  <si>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</si>
  <si>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</si>
  <si>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</si>
  <si>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</si>
  <si>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</si>
  <si>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</si>
  <si>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</si>
  <si>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</si>
  <si>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</si>
  <si>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</si>
  <si>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</si>
  <si>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</si>
  <si>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</si>
  <si>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</si>
  <si>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</si>
  <si>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</si>
  <si>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</si>
  <si>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</si>
  <si>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</si>
  <si>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</si>
  <si>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</si>
  <si>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</si>
  <si>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</si>
  <si>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</si>
  <si>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</si>
  <si>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</si>
  <si>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</si>
  <si>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</si>
  <si>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</si>
  <si>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</si>
  <si>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</si>
  <si>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</si>
  <si>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</si>
  <si>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</si>
  <si>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</si>
  <si>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</si>
  <si>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</si>
  <si>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</si>
  <si>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</si>
  <si>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</si>
  <si>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</si>
  <si>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</si>
  <si>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</si>
  <si>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</si>
  <si>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</si>
  <si>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</si>
  <si>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</si>
  <si>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</si>
  <si>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</si>
  <si>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</si>
  <si>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</si>
  <si>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</si>
  <si>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</si>
  <si>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</si>
  <si>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</si>
  <si>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</si>
  <si>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</si>
  <si>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</si>
  <si>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</si>
  <si>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</si>
  <si>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</si>
  <si>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</si>
  <si>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</si>
  <si>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</si>
  <si>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Snížení energetické náročnosti budovy</t>
  </si>
  <si>
    <t>MŠ Bílkov</t>
  </si>
  <si>
    <t>122 20-1101.R00</t>
  </si>
  <si>
    <t>Odkopávky nezapažené v hor. 3 do 100 m3</t>
  </si>
  <si>
    <t>m3</t>
  </si>
  <si>
    <t>(12,6+27,9)*2*0,3*0,4</t>
  </si>
  <si>
    <t>122 20-1109.R00</t>
  </si>
  <si>
    <t>Příplatek za lepivost - odkopávky v hor. 3</t>
  </si>
  <si>
    <t>174 10-0010.RAA</t>
  </si>
  <si>
    <t>Zásyp jam, rýh a šachet sypaninou použít výkopek</t>
  </si>
  <si>
    <t>119 00-0002.RAA</t>
  </si>
  <si>
    <t>Dočasné zajištění kabelů ve výkopu 3 kabely, ztížená vykopávka</t>
  </si>
  <si>
    <t>m</t>
  </si>
  <si>
    <t>1,5</t>
  </si>
  <si>
    <t>113 10-6231.R00</t>
  </si>
  <si>
    <t>Rozebrání dlažeb ze zámkové dlažby v kamenivu</t>
  </si>
  <si>
    <t>m2</t>
  </si>
  <si>
    <t>3*0,75</t>
  </si>
  <si>
    <t>113 10-6121.R00</t>
  </si>
  <si>
    <t>Rozebrání dlažeb z betonových dlaždic na sucho</t>
  </si>
  <si>
    <t>12,6*1,5+5*0,5+4,2*0,5+13*1,5+16*0,5+5*0,5</t>
  </si>
  <si>
    <t>3</t>
  </si>
  <si>
    <t>Svislé a kompletní konstrukce</t>
  </si>
  <si>
    <t>311 31-1912.R00</t>
  </si>
  <si>
    <t>Beton nadzákladových zdí prostý C 20/25</t>
  </si>
  <si>
    <t>0,25*0,3*0,4*2</t>
  </si>
  <si>
    <t>Podezdívka terasy: 0,25*0,3*0,4*2</t>
  </si>
  <si>
    <t>311 35-1105.RT1</t>
  </si>
  <si>
    <t>Bednění nadzákladových zdí oboustranné - zřízení bednicí materiál prkna</t>
  </si>
  <si>
    <t>Podezdívka plotu : 0,3*3*0,4*2</t>
  </si>
  <si>
    <t>Podezdívka terasy: 0,3*2*0,4*2</t>
  </si>
  <si>
    <t>311 35-1106.R00</t>
  </si>
  <si>
    <t>Bednění nadzákladových zdí oboustranné-odstranění</t>
  </si>
  <si>
    <t>5</t>
  </si>
  <si>
    <t>Komunikace</t>
  </si>
  <si>
    <t>596 10-0030.RAD</t>
  </si>
  <si>
    <t>Okap. chodník z dlažby bet., podklad štěrkopísek dlažba HBB 50 x 50 x 5 cm</t>
  </si>
  <si>
    <t>(3,7+4,1+3,1+3,7+16)*0,5</t>
  </si>
  <si>
    <t>591 10-0020.RAA</t>
  </si>
  <si>
    <t>Chodník z dlažby zámkové, podklad štěrkopísek dlažba přírodní tloušťka 6 cm</t>
  </si>
  <si>
    <t>(12,7+16,2)*1,5</t>
  </si>
  <si>
    <t>Doplnění po odkopu: 3*0,75</t>
  </si>
  <si>
    <t>591 10-0031.RA0</t>
  </si>
  <si>
    <t>Kryt chodník z dlažby zámkové tl. 6 cm doplnění dlažby terasy</t>
  </si>
  <si>
    <t>17*0,5</t>
  </si>
  <si>
    <t>62</t>
  </si>
  <si>
    <t>Upravy povrchů vnější</t>
  </si>
  <si>
    <t>620 99-1121.R00</t>
  </si>
  <si>
    <t>Zakrývání výplní vnějších otvorů z lešení</t>
  </si>
  <si>
    <t>1,5*1,8*9+0,9*1,8*7+0,9*0,9*3</t>
  </si>
  <si>
    <t>0,6*0,9*9+1,7*2,75*2+1,5*2,75*1</t>
  </si>
  <si>
    <t>Půda: 0,9*1,55*1</t>
  </si>
  <si>
    <t>622 32-5015.R00</t>
  </si>
  <si>
    <t>Soklová lišta hliník KZS tl. 160 mm vč. montáže</t>
  </si>
  <si>
    <t>12,6+27,9-1,45+11,1+5,43-1,7+0,9+16,7+0,9*2+4,2</t>
  </si>
  <si>
    <t>622 32-5012.R00</t>
  </si>
  <si>
    <t>Soklová lišta hliník KZS tl. 100 mm vč. montáže</t>
  </si>
  <si>
    <t>0,75*3</t>
  </si>
  <si>
    <t>622 32-5135.RT1</t>
  </si>
  <si>
    <t>Východní štít: 12,6*3,75+12,6*3/2-0,9*0,9*3-1,5*1,8-0,9*1,55-0,4*0,6</t>
  </si>
  <si>
    <t>Jih: 27,9*3,55-1,5*1,8*6-0,9*1,8*3-1,5*(2,75-0,25)</t>
  </si>
  <si>
    <t>Západní štít: 12,6*3,75+12,6*3/2-1,5*2,5-1,5*1,8*2-0,6*0,9</t>
  </si>
  <si>
    <t>Sever: (4,2+0,9*2+16,9+0,9+3,6)*3,55+1,85*0,25*2</t>
  </si>
  <si>
    <t>-(0,9*1,8*4+0,6*0,9*8+(5,9+5,4)*0,15)</t>
  </si>
  <si>
    <t>622 32-5132.RT1</t>
  </si>
  <si>
    <t>Popis - viz předcházející položka</t>
  </si>
  <si>
    <t>0,75*3*2,8</t>
  </si>
  <si>
    <t>622 32-5153.RT1</t>
  </si>
  <si>
    <t>(1,5+1,8*2)*0,15*9+(0,9+1,8*2)*0,15*7+0,9*3*3+(0,6+0,9*2)*0,15*9</t>
  </si>
  <si>
    <t>(1,7+2,75*2)*0,15*2+(1,5+2,75*2)*0,15+(0,9+1,55*2)*0,15</t>
  </si>
  <si>
    <t>622 32-5835.RT3</t>
  </si>
  <si>
    <t>Podhledy vstupů: 1,86*1,1+4,9*1,1</t>
  </si>
  <si>
    <t>622 32-5832.RT3</t>
  </si>
  <si>
    <t>Markýzy vstupů: (1,4+0,15)*(5,95+0,15*2+5,45+0,15*2)</t>
  </si>
  <si>
    <t>622 32-5853.RT3</t>
  </si>
  <si>
    <t>Průvlak u vstupů: (1,86+1,96+2,615+1,1)*0,5</t>
  </si>
  <si>
    <t>622 39-1001.R00</t>
  </si>
  <si>
    <t>Příplatek-mtž KZS podhledu,izolant,tenkovrst.om.</t>
  </si>
  <si>
    <t>7,436+18,6+3,7675</t>
  </si>
  <si>
    <t>622 32-5525.RU1</t>
  </si>
  <si>
    <t>Z vnitřní strany bude do desky XPS vyříznut odvětrávací kanálek pro odvod zemní vlhkosti ze soklu cca 40/80 mm.</t>
  </si>
  <si>
    <t>(12,6+3,5+7,2+11,1+1,5+3,15+16,2+3,8)*0,65</t>
  </si>
  <si>
    <t>U terasy a vstupů: 17*0,3+(0,9*3+3,5)*0,25</t>
  </si>
  <si>
    <t>622 32-5515.R00</t>
  </si>
  <si>
    <t>Izolace soklu pod zemí XPS tl. 160 mm, bez PÚ</t>
  </si>
  <si>
    <t>(12,6+3,6+7,2+11,1+16,2+3,9)*0,35</t>
  </si>
  <si>
    <t>terasa: 17*0,4</t>
  </si>
  <si>
    <t>622 42-1492.R00</t>
  </si>
  <si>
    <t>Doplňky zatepl. systémů, okenní lišta s tkaninou APU</t>
  </si>
  <si>
    <t>(1,5+1,8*2)*9+(0,9+1,8*2)*7+0,9*3*3+(0,6+0,9*2)*9</t>
  </si>
  <si>
    <t>(1,7+2,75*2)*2+(1,5+2,75*2)*1+(0,9+1,55*2)*1</t>
  </si>
  <si>
    <t>63</t>
  </si>
  <si>
    <t>Podlahy a podlahové konstrukce</t>
  </si>
  <si>
    <t>631 31-3611.R00</t>
  </si>
  <si>
    <t>Mazanina betonová tl. 8 - 12 cm C 16/20</t>
  </si>
  <si>
    <t>17*0,3*0,12</t>
  </si>
  <si>
    <t>94</t>
  </si>
  <si>
    <t>Lešení a stavební výtahy</t>
  </si>
  <si>
    <t>941 95-5004.R00</t>
  </si>
  <si>
    <t>Lešení lehké pomocné, výška podlahy do 3,5 m</t>
  </si>
  <si>
    <t>Podélné strany - půdorys: 27,9*1,5*2</t>
  </si>
  <si>
    <t>941 94-1031.R00</t>
  </si>
  <si>
    <t>Montáž lešení leh.řad.s podlahami,š.do 1 m, H 10 m</t>
  </si>
  <si>
    <t>Štíty: (12,6*4,3+12,6*3/2)*2</t>
  </si>
  <si>
    <t>941 94-1191.RT3</t>
  </si>
  <si>
    <t>Příplatek za každý měsíc použití lešení k pol.1031 lešení pronajaté</t>
  </si>
  <si>
    <t>2 měsíce: 146,16*2</t>
  </si>
  <si>
    <t>941 94-1831.R00</t>
  </si>
  <si>
    <t>Demontáž lešení leh.řad.s podlahami,š.1 m, H 10 m</t>
  </si>
  <si>
    <t>95</t>
  </si>
  <si>
    <t>Dokončovací kce na pozem.stav.</t>
  </si>
  <si>
    <t>953 94-6111.R00</t>
  </si>
  <si>
    <t>Osazení ventilačních mřížek  DN 200 mm. plast bílý, vč. dodávky</t>
  </si>
  <si>
    <t>kus</t>
  </si>
  <si>
    <t>96</t>
  </si>
  <si>
    <t>Bourání konstrukcí</t>
  </si>
  <si>
    <t>961 04-4111.R00</t>
  </si>
  <si>
    <t>Bourání základů z betonu prostého</t>
  </si>
  <si>
    <t>Zeď terasy: 0,25*0,4*0,3*2</t>
  </si>
  <si>
    <t>Podezdívka oplocení: 0,3*0,3*0,4*2</t>
  </si>
  <si>
    <t>965 04-2141.RT4</t>
  </si>
  <si>
    <t>Bourání mazanin betonových tl. 10 cm, nad 4 m2 sbíječka tl. mazaniny 10 - 15 cm</t>
  </si>
  <si>
    <t>16,5*0,3*0,15</t>
  </si>
  <si>
    <t>962 03-1133.R00</t>
  </si>
  <si>
    <t>Bourání cihelné zídky závětří z ozdobných cihel</t>
  </si>
  <si>
    <t>0,2*1</t>
  </si>
  <si>
    <t>97</t>
  </si>
  <si>
    <t>Prorážení otvorů</t>
  </si>
  <si>
    <t>970 24-1150.R00</t>
  </si>
  <si>
    <t>Řezání prostého betonu hl. řezu 150 mm terasa</t>
  </si>
  <si>
    <t>979 08-7017.R00</t>
  </si>
  <si>
    <t>Odvoz konstrukcí z AZC na skládku do 5 km</t>
  </si>
  <si>
    <t>t</t>
  </si>
  <si>
    <t>979 99-0201.R00</t>
  </si>
  <si>
    <t>Poplatek za skládku suti -azbestocementové výrobky</t>
  </si>
  <si>
    <t>979 08-1111.R00</t>
  </si>
  <si>
    <t>Odvoz suti a vybour. hmot na skládku do 1 km</t>
  </si>
  <si>
    <t>1,8975+0,50625+7,383</t>
  </si>
  <si>
    <t>979 08-1121.R00</t>
  </si>
  <si>
    <t>Příplatek k odvozu za každý další 1 km</t>
  </si>
  <si>
    <t>9,7868*4</t>
  </si>
  <si>
    <t>979 99-0103.R00</t>
  </si>
  <si>
    <t>Poplatek za skládku suti - beton</t>
  </si>
  <si>
    <t>99</t>
  </si>
  <si>
    <t>Staveništní přesun hmot</t>
  </si>
  <si>
    <t>998 01-1001.R00</t>
  </si>
  <si>
    <t>Přesun hmot pro budovy zděné výšky do 6 m</t>
  </si>
  <si>
    <t>0,03717+0,34794+29,63395+6,16017+1,49985+4,07383+0,0004</t>
  </si>
  <si>
    <t>998 98-1123.R00</t>
  </si>
  <si>
    <t>Přesun hmot demolice postup. rozebíráním v. do 21m</t>
  </si>
  <si>
    <t>7,88925+1,8975+0,00759</t>
  </si>
  <si>
    <t>711</t>
  </si>
  <si>
    <t>Izolace proti vodě</t>
  </si>
  <si>
    <t>711 13-2311.R00</t>
  </si>
  <si>
    <t>Prov. izolace nopovou fólií svisle, vč.uchyc.prvků v. nopů 20 mm</t>
  </si>
  <si>
    <t>Z izolace XPS pod zemí: 25,91*1,25</t>
  </si>
  <si>
    <t>998 71-1101.R00</t>
  </si>
  <si>
    <t>Přesun hmot pro izolace proti vodě, výšky do 6 m</t>
  </si>
  <si>
    <t>713</t>
  </si>
  <si>
    <t>Izolace tepelné</t>
  </si>
  <si>
    <t>713 11-1111.RW9</t>
  </si>
  <si>
    <t>Izolace tepelné stropů vrchem kladené volně 2 vrstvy - vč. dodávky min. vlny  2 x tl. 120 mm</t>
  </si>
  <si>
    <t>Celková tloušťka izolace z minerálních vláken bude 240 mm. Lambda max. 0,039 W/mK.</t>
  </si>
  <si>
    <t>26,8*11,5</t>
  </si>
  <si>
    <t>713 11-1111.RV3</t>
  </si>
  <si>
    <t>Izolace tepelné vrchem kladené volně na nadezdívku 1 vrstva - vč. dodávky desek z min.vlny tl. 120 mm</t>
  </si>
  <si>
    <t>(27,9+12,6)*2*(0,5+0,7)</t>
  </si>
  <si>
    <t>713 11-1111.RU4</t>
  </si>
  <si>
    <t>Izolace tepelné stropů vrchem kladené volně 1 vrstva - včetně dodávky polystyrenu tl. 100 mm</t>
  </si>
  <si>
    <t>Markýzy: (5,95+5,5)*1,45</t>
  </si>
  <si>
    <t>713 13-1143.R00</t>
  </si>
  <si>
    <t>Montáž izolace na tmel pěnové sklo izolace prahu balk. dveří</t>
  </si>
  <si>
    <t>1,5*0,25</t>
  </si>
  <si>
    <t>634-83003</t>
  </si>
  <si>
    <t>Deska sklo izolační pěnové tl. 50 mm</t>
  </si>
  <si>
    <t>998 71-3101.R00</t>
  </si>
  <si>
    <t>Přesun hmot pro izolace tepelné, výšky do 6 m</t>
  </si>
  <si>
    <t>721</t>
  </si>
  <si>
    <t>Vnitřní kanalizace</t>
  </si>
  <si>
    <t>721 24-2804.R00</t>
  </si>
  <si>
    <t>Demontáž lapače střešních splavenin DN 125 vč. vybourání z bet. uložení</t>
  </si>
  <si>
    <t>721 24-2111.R00</t>
  </si>
  <si>
    <t>Lapač střešních splavenin PP HL660 D 125 mm zápach. uzávěrka, koš na listí, vč. obetonování</t>
  </si>
  <si>
    <t>721 17-6223.R00</t>
  </si>
  <si>
    <t>Potrubí KG svodné (ležaté) v zemi D 125 x 3,2 mm vč. napojení na stáv. kanalizaci</t>
  </si>
  <si>
    <t>Dodávka a montáž tvarovek pro napojení lapačů střešních splavenin na stávající dešťovou kanalizaci</t>
  </si>
  <si>
    <t>1*4</t>
  </si>
  <si>
    <t>721 17-6103.R00</t>
  </si>
  <si>
    <t>Potrubí HT připojovací D 50 x 1,8 mm odvětrání soklového kanálku v XPS - 18 ks</t>
  </si>
  <si>
    <t>18*0,15</t>
  </si>
  <si>
    <t>283-50291</t>
  </si>
  <si>
    <t>Mřížka větrací PVC kulatá pr.50 mm se síťkou šedá pro odvětrání soklového kanálku</t>
  </si>
  <si>
    <t>2+4+2+5+3+2</t>
  </si>
  <si>
    <t>721 17-6115.R00</t>
  </si>
  <si>
    <t>Potrubí HT odpadní svislé D 110 x 2,7 mm vč. odvětrávací hlavice kanalizační</t>
  </si>
  <si>
    <t>Odvětrání stávající kanalizace s vytažením nad střechu objektu</t>
  </si>
  <si>
    <t>998 72-1101.R00</t>
  </si>
  <si>
    <t>Přesun hmot pro vnitřní kanalizaci, výšky do 6 m</t>
  </si>
  <si>
    <t>0,3194+0,10068</t>
  </si>
  <si>
    <t>722</t>
  </si>
  <si>
    <t>Vnitřní vodovod</t>
  </si>
  <si>
    <t>722 20-2214.R00</t>
  </si>
  <si>
    <t>Prostavení vnějšího vývodu vody o cca 16 cm na zahradu MŠ</t>
  </si>
  <si>
    <t>762</t>
  </si>
  <si>
    <t>Konstrukce tesařské</t>
  </si>
  <si>
    <t>762 34-1210.RT2</t>
  </si>
  <si>
    <t>Montáž bednění střech rovných, prkna hrubá na sraz včetně dodávky řeziva, prkna tl. 24 mm</t>
  </si>
  <si>
    <t>(5,95+5,45)*1,5</t>
  </si>
  <si>
    <t>762 36-1114.RT2</t>
  </si>
  <si>
    <t>Montáž spádových klínů plochy do 120 cm2 včetně dodávky řeziva, fošny 6/14</t>
  </si>
  <si>
    <t>Rošt bednění stříšky markýz, vč. kotvení do ŽB konstrukce</t>
  </si>
  <si>
    <t>6*1,5*2</t>
  </si>
  <si>
    <t>762 52-1104.RT3</t>
  </si>
  <si>
    <t>Položení podlah nehoblovaných na sraz, hrubá prkna včetně dodávky řeziva, prkna tl. 24 mm</t>
  </si>
  <si>
    <t>27*1,1</t>
  </si>
  <si>
    <t>762 52-6130.RT3</t>
  </si>
  <si>
    <t>Položení roštů pod lávku rozteče do 100 cm včetně dodávky řeziva, fošny 120 x 50 mm křížem</t>
  </si>
  <si>
    <t>Množství řeziva : 0,42 m3</t>
  </si>
  <si>
    <t>998 76-2102.R00</t>
  </si>
  <si>
    <t>Přesun hmot pro tesařské konstrukce, výšky do 12 m</t>
  </si>
  <si>
    <t>764</t>
  </si>
  <si>
    <t>Konstrukce klempířské</t>
  </si>
  <si>
    <t>764 91-9101.R00</t>
  </si>
  <si>
    <t>M.krytiny z tašk.tabulí poplast.na dřevo do 30°</t>
  </si>
  <si>
    <t>28,5*7,3*2</t>
  </si>
  <si>
    <t>138-510....</t>
  </si>
  <si>
    <t>Plech FeZn, povrch polyester, antikondenzační úpr. trapézový plech v. vlny 40 mm, tl. min. 0,60 mm</t>
  </si>
  <si>
    <t>Bude dodán plech trapézový 40/160 tl. min. 0,6 mm, povrchová úprava polyester v barvě "oxidované červené" RAL 3009 tl. min. 25 my. Z vnitřní strany bude antikondenzační úprava (flis)</t>
  </si>
  <si>
    <t>416,1*1,12</t>
  </si>
  <si>
    <t>764 91-8912.R00</t>
  </si>
  <si>
    <t>Z+M protisněhové záb z ocel.popl.plechu  rš 400 mm v barvě krytiny, tvaru "A"</t>
  </si>
  <si>
    <t>29*2</t>
  </si>
  <si>
    <t>764 91-8934.R00</t>
  </si>
  <si>
    <t>Z+M hřebene střechy z ocel. popl. plechu rš 500mm</t>
  </si>
  <si>
    <t>138-51001....</t>
  </si>
  <si>
    <t>Plech FeZn, povrch polyester,  tl. min. 0,60 mm</t>
  </si>
  <si>
    <t>Bude dodán plech tl. min. 0,6 mm, povrchová úprava polyester v barvě "oxidované červené" RAL 3009 tl. min. 25 my.</t>
  </si>
  <si>
    <t>Protisněhové zábrany: 29*2*0,5*1,05</t>
  </si>
  <si>
    <t>Hřeben: 29*0,5*1,05</t>
  </si>
  <si>
    <t>764 91-9911.RT2</t>
  </si>
  <si>
    <t>Závětrné lišty z ocel.popl.plechu včetně dodávky r.š. 250 mm</t>
  </si>
  <si>
    <t>7,5*2*2</t>
  </si>
  <si>
    <t>Markýzy: 1,5*2*2</t>
  </si>
  <si>
    <t>764 91-9401.R00</t>
  </si>
  <si>
    <t>M.větracích prvků a komínků z popl.plechu</t>
  </si>
  <si>
    <t>764 91-8101.R00</t>
  </si>
  <si>
    <t>Z+M Krytiny hladké z ocel.popl.plechu do 30°</t>
  </si>
  <si>
    <t>Markýzy: 6*1,5+5,75*1,5</t>
  </si>
  <si>
    <t>764 90-0050.RAA</t>
  </si>
  <si>
    <t>Demontáž oplechování parapetů z plechu pozinkovaného</t>
  </si>
  <si>
    <t>764 31-1821.R00</t>
  </si>
  <si>
    <t>Demontáž krytiny, tabule 2 x 1 m, do 25 m2, do 30°</t>
  </si>
  <si>
    <t>764 77-8304.R00</t>
  </si>
  <si>
    <t>Oplechování vnějších parapetů, RŠ 400 mm plech FeZn poplastovaný, barva světle šedá</t>
  </si>
  <si>
    <t>1,55*9+0,95*7+0,95*3+0,65*9+0,95</t>
  </si>
  <si>
    <t>764 89-8101.R00</t>
  </si>
  <si>
    <t>FeZn popl. kotlík žlabový, vel.žlabu 125 mm</t>
  </si>
  <si>
    <t>764 89-8111.R00</t>
  </si>
  <si>
    <t>FeZn popl. žlab podokapní půlkruhový R, 125 mm vč. čel a háků</t>
  </si>
  <si>
    <t>6*2</t>
  </si>
  <si>
    <t>764 35-2800.R00</t>
  </si>
  <si>
    <t>Demontáž žlabů půlkruh. rovných, rš 250 mm, do 30°</t>
  </si>
  <si>
    <t>764 89-8121.R00</t>
  </si>
  <si>
    <t>FeZn popl. odpadní trouby kruhové, D 87 mm vč. zděří a tvarovek</t>
  </si>
  <si>
    <t>764 89-8201.R00</t>
  </si>
  <si>
    <t>FeZn popl. kotlík žlabový, vel.žlabu 150 mm</t>
  </si>
  <si>
    <t>764 35-2810.R00</t>
  </si>
  <si>
    <t>Demontáž žlabů půlkruh. rovných, rš 330 mm, do 30°</t>
  </si>
  <si>
    <t>764 89-8211.R00</t>
  </si>
  <si>
    <t>FeZn popl. žlab podokapní půlkruhový R, 150 mm vč. čel a háků</t>
  </si>
  <si>
    <t>764 89-8221.R00</t>
  </si>
  <si>
    <t>FeZn popl. odpadní trouby kruhové, D 100 mm vč. zděří a tvarovek</t>
  </si>
  <si>
    <t>5*4</t>
  </si>
  <si>
    <t>764 35-1836.R00</t>
  </si>
  <si>
    <t>Demontáž háků, sklon do 30°</t>
  </si>
  <si>
    <t>28*2+6*2</t>
  </si>
  <si>
    <t>764 45-4801.R00</t>
  </si>
  <si>
    <t>Demontáž odpadních trub kruhových,D 75 a 100 mm</t>
  </si>
  <si>
    <t>5+20</t>
  </si>
  <si>
    <t>764 33-9810.R00</t>
  </si>
  <si>
    <t>Demontáž lemov. komínů v ploše, vln. kryt, do 30°</t>
  </si>
  <si>
    <t>764 92-8302.R00</t>
  </si>
  <si>
    <t>0,5*4</t>
  </si>
  <si>
    <t>764 33-1830.R00</t>
  </si>
  <si>
    <t>Demontáž lemování zdí, rš 250 a 330 mm, do 30°</t>
  </si>
  <si>
    <t>7,3*4</t>
  </si>
  <si>
    <t>1,4*4</t>
  </si>
  <si>
    <t>998 76-4102.R00</t>
  </si>
  <si>
    <t>Přesun hmot pro klempířské konstr., výšky do 12 m</t>
  </si>
  <si>
    <t>3,01863+0,61329</t>
  </si>
  <si>
    <t>765</t>
  </si>
  <si>
    <t>Krytiny tvrdé</t>
  </si>
  <si>
    <t>765 32-3830.R00</t>
  </si>
  <si>
    <t>Demontáž vlákocement.vlnovek, na konstrukci</t>
  </si>
  <si>
    <t>Demontáž musí být prováděná proškolenými pracovníky vybavenými náležitými ochrannými pomůckami. Musí být respektovány předpisy upravující manipulaci a práci s nebezpečným odpadem obsahujícím azbestocementová vlákna.</t>
  </si>
  <si>
    <t>28,5*7,25</t>
  </si>
  <si>
    <t>765 32-8813.R00</t>
  </si>
  <si>
    <t>Dem.hřebenů a nároží vláknocem., kryt. vlnitá, suť</t>
  </si>
  <si>
    <t>765 90-1131.R00</t>
  </si>
  <si>
    <t>Fólie podstřešní paropropustná kontaktní sd max.0,03m, překrytí tepel. izolace podlahy půdy</t>
  </si>
  <si>
    <t>998 76-5102.R00</t>
  </si>
  <si>
    <t>Přesun hmot pro krytiny tvrdé, výšky do 12 m</t>
  </si>
  <si>
    <t>0,03082+5,03025</t>
  </si>
  <si>
    <t>766</t>
  </si>
  <si>
    <t>Konstrukce truhlářské</t>
  </si>
  <si>
    <t>766 82-01.....</t>
  </si>
  <si>
    <t>Montáž a dodávka budky pro netopýry vestavná z dřevocementových desek</t>
  </si>
  <si>
    <t>767</t>
  </si>
  <si>
    <t>Konstrukce zámečnické</t>
  </si>
  <si>
    <t>767 90-01...RAB</t>
  </si>
  <si>
    <t>Demontáž atypických ocelových konstrukcí mříže oken 0,9/0,9 a 0,6/0,9 m</t>
  </si>
  <si>
    <t>3+9</t>
  </si>
  <si>
    <t>767 90-02...RAB</t>
  </si>
  <si>
    <t>Demontáž atypických ocelových konstrukcí držáky na vlajku</t>
  </si>
  <si>
    <t>767 90-03...RAB</t>
  </si>
  <si>
    <t>Zkrácení a nové nakotvení ocel. kce zábradlí terasy</t>
  </si>
  <si>
    <t>767 91-1821.R00</t>
  </si>
  <si>
    <t>Demontáž drátěného pletiva výšky do 1,6 m</t>
  </si>
  <si>
    <t>767 92-0810.R00</t>
  </si>
  <si>
    <t>Demontáž vrat k oplocení plochy do 2 m2</t>
  </si>
  <si>
    <t>767 92-0210.R00</t>
  </si>
  <si>
    <t>Montáž vrat na ocelové sloupky, plochy do 2 m2 použít stávající demontované, upravené</t>
  </si>
  <si>
    <t>767 91-4120.R00</t>
  </si>
  <si>
    <t>Montáž oplocení rámového H do 1,5 m bude použito stávající zkrácené o cca 200 mm</t>
  </si>
  <si>
    <t>767 99-0010.RAB</t>
  </si>
  <si>
    <t>Atypické ocelové konstrukce vč. montáže držák trubkový vlajky na stěnu</t>
  </si>
  <si>
    <t>998 76-7101.R00</t>
  </si>
  <si>
    <t>Přesun hmot pro zámečnické konstr., výšky do 6 m</t>
  </si>
  <si>
    <t>0,04412+0,40592</t>
  </si>
  <si>
    <t>783</t>
  </si>
  <si>
    <t>Nátěry</t>
  </si>
  <si>
    <t>783 72-6200.R00</t>
  </si>
  <si>
    <t>Nátěr synt. lazurovací tesařských konstr. 2x lak</t>
  </si>
  <si>
    <t>Římsa střechy: 28,5*0,5*2+7,3*2*0,15*2</t>
  </si>
  <si>
    <t>Dveře na půdu: 1,55*0,9</t>
  </si>
  <si>
    <t>M21</t>
  </si>
  <si>
    <t>Elektromontáže</t>
  </si>
  <si>
    <t>210 20-0020.RAB</t>
  </si>
  <si>
    <t>Bleskosvod viz samostatný oddíl PD</t>
  </si>
  <si>
    <t>kompl</t>
  </si>
  <si>
    <t>Tato položka je rozepsána v samostatném oddíle "Ochrana před účinky blesku" a to včetně uzemnění, příslušných zemních prací a úprav povrchů. Zároveň obsahuje i příslušné revize zařízení.</t>
  </si>
  <si>
    <t>210 20-0006.RT1</t>
  </si>
  <si>
    <t>Svítidlo žárovkové, 2 x DZ 9/11 W včetně svítidla pro venkovní použití, demontáž pův</t>
  </si>
  <si>
    <t>210 20-01....</t>
  </si>
  <si>
    <t>Demontáž a následná zpětná montáž sirény EZS na fasádě, vč. případného prostavení kabelu</t>
  </si>
  <si>
    <t>210 20-02....</t>
  </si>
  <si>
    <t>Demontáž a následná zpětná montáž vypínače na fasádě, vč. případného prostavení kabelu</t>
  </si>
  <si>
    <t>800</t>
  </si>
  <si>
    <t>Vedlejší a ostatní činnost</t>
  </si>
  <si>
    <t>800 005-122</t>
  </si>
  <si>
    <t xml:space="preserve">Náklady na vybudování, provoz a odstranění zařízení staveniště, včetně zřízení připojení na energie a zajištění měření jejich spotřeby, náklady na energie spotřebované v rámci provozu zařízení staveniště, náklady na zřízení sociálního zařízení, náklady na zajištění prostor pro konání kontrolních dnů, případně pro umožnění činností TDS, AD, koordinátora BOZP, SÚ.         </t>
  </si>
  <si>
    <t>Položka rovněž zahrnuje náklady na úpravu povrchů po odstranění zařízení staveniště a úklid ploch, na kterých bylo zařízení staveniště provozováno.</t>
  </si>
  <si>
    <t>Provozní vlivy</t>
  </si>
  <si>
    <t>800 005-211020</t>
  </si>
  <si>
    <t>Vytýčení vedení a rozvodů inženýrských sítí</t>
  </si>
  <si>
    <t>Detekce a vytýčení známých a předpokládaných vnitřních a v případě nutnosti i vnějších povrchových a podpovrchových vedení a rozvodů inženýrských sítí v místě stavby před jejím započetím.</t>
  </si>
  <si>
    <t>800 005-241010</t>
  </si>
  <si>
    <t>Dokumentace skutečného provedení</t>
  </si>
  <si>
    <t>800 004-111020</t>
  </si>
  <si>
    <t>Zpracování harmonogramu stavby</t>
  </si>
  <si>
    <t>800 005-24</t>
  </si>
  <si>
    <t>Kompletace dokladů k předání a převzetí stavby</t>
  </si>
  <si>
    <t>800 Vedlejší a ostatní činnost</t>
  </si>
  <si>
    <t>Cenová soustava : RTS DATA</t>
  </si>
  <si>
    <t>dle výběrového řízení</t>
  </si>
  <si>
    <t>Město Dačice</t>
  </si>
  <si>
    <t>801.31.1.2</t>
  </si>
  <si>
    <t>DELTA projekt s.r.o., Dačice</t>
  </si>
  <si>
    <t>Vedlejší a ostatní náklady (VON)</t>
  </si>
  <si>
    <t>Ostatní VON</t>
  </si>
  <si>
    <t>VON celkem</t>
  </si>
  <si>
    <t>ZRN+VON+HZS</t>
  </si>
  <si>
    <t>Název VON</t>
  </si>
  <si>
    <t>VEDLEJŠÍ A OSTATNÍ  NÁKLADY</t>
  </si>
  <si>
    <t>Z+M oplechování zdí z poplast. plechu,  oplechování komína v trapézové krytině</t>
  </si>
  <si>
    <t xml:space="preserve">Zhotovitel zajistí na vlastní náklady veškerá potřebná povolení k užívání veřejných ploch, bude-li toto stavba vyžadovat.  Zhotovitel zajistí na vlastní náklady zabezpečení provádění díla tak, aby v souvislosti s prováděním díla nedošlo ke zranění osob a škodám na majetku osob a subjektů užívajících objekty a pozemky dotčené stavbou, k poškození stávajících staveb, jejich součástí, zařízení a přilehlých nemovitostí.  </t>
  </si>
  <si>
    <t xml:space="preserve">Zařízení staveniště </t>
  </si>
  <si>
    <t>Zpracování a kompletace projektové dokumentace skutečného provedení stavby se zakreslením změn 1 x v tištěné podobě 1 x v digitální podobě na CD nosiči</t>
  </si>
  <si>
    <t>Náklady na vyhotovení podrobného časového harmonogramu prací v termínu do zahájení prací na staveništi.</t>
  </si>
  <si>
    <t xml:space="preserve">Kompletace atestů, certifikátů, revizních zpráv a ostatních dokladů potřebných k předání, příp. ke kolaudaci stavby 2 x v tištěné formě. </t>
  </si>
  <si>
    <t>Zateplovací systém fasáda, EPS 100 F tl. 160 mm s omítkou silikonovou</t>
  </si>
  <si>
    <t>Zatepl.systém ostění, miner.desky PV 30 mm s omítkou silikonovou, zrnitost 1,5 mm, barva střední sytosti</t>
  </si>
  <si>
    <t>Zatepl.systém fasáda, miner.desky PV 100 mm s omítkou silikonovou, zrnitost 1,5 mm, barva střední sytosti</t>
  </si>
  <si>
    <t>Zatepl.systém fasáda, miner.desky PV 160 mm s omítkou silikonovou, zrnitost 1,5 mm, barva střední sytosti</t>
  </si>
  <si>
    <t>Zateplovací systém - sokl, XPS tl. 160 mm s omítkou mozaikovou min. 4,5 kg/m2</t>
  </si>
  <si>
    <t>Náklady vynaložené na ztížené podmínky při provádění prací tam, kde jsou stavební práce zcela nebo zčásti omezovány provozem jiných osob - zejména zajištění bezpečného průchodu do budovy pro prázdninový provoz (provádění vnitřních oprav a údržby, úklid apod.)</t>
  </si>
  <si>
    <t>Zateplovací systém fasáda, EPS 100 F tl. 100 mm s omítkou silikonovou</t>
  </si>
  <si>
    <t>Zateplovací systém - ostění, EPS 100 F tl. 30 mm s omítkou silikonovou, zrnitost 1,5 mm</t>
  </si>
  <si>
    <t>Jedná se provedení kontaktního zateplovacího systému ETICS s deskami EPS 100 F tl. 160 mm (lambda max. 0,037 W/mK) lepenými na podkladní konstrukci. Desky budou kotveny plastovými hmoždinkami s talířovou hlavou  dl. min. 230 mm. Počet hmoždinek bude v ploše 6 ks/m2 a 8 ks/m2 u nároží budov. Vrchní omítka bude silikonová o zrnitosti 1,5 mm a bude provedena dle předpisů dodavatele systému na všech systémových vrstvách s vyztužením výztužnou síťovinou do lepidla. Součástí zateplovacího systému bude i dodání příslušných komponentů a doplňků (rohové ochranné lišty, dilatační lišty, ..), očištění či omytí podkladních vrstev (stáv. omítky), případně penetrace. Barevné řešení - kombinace dvou barev. Barevné odstíný druhé nejvyšší sytosti (výrazná oranžová např dle vzorníku Baumit odst. 0472 HBW49, výrazná žlutá např. dle vzorníku Baumit odst. 0022 HBW75) - budou upřesněny dle vzorníku dodaného zhotovitelem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</si>
</sst>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"/>
    <numFmt numFmtId="165" formatCode="#,##0.00\ &quot;Kč&quot;"/>
    <numFmt numFmtId="166" formatCode="0.0"/>
    <numFmt numFmtId="167" formatCode="#,##0.00000"/>
    <numFmt numFmtId="168" formatCode="#,##0.00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4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8" fillId="0" borderId="53" xfId="1" applyFont="1" applyFill="1" applyBorder="1"/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9" fillId="0" borderId="53" xfId="1" applyFill="1" applyBorder="1"/>
    <xf numFmtId="0" fontId="20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0" fontId="7" fillId="3" borderId="53" xfId="1" applyFont="1" applyFill="1" applyBorder="1" applyAlignment="1">
      <alignment wrapText="1"/>
    </xf>
    <xf numFmtId="49" fontId="7" fillId="3" borderId="53" xfId="1" applyNumberFormat="1" applyFont="1" applyFill="1" applyBorder="1" applyAlignment="1">
      <alignment horizontal="center" shrinkToFit="1"/>
    </xf>
    <xf numFmtId="4" fontId="7" fillId="3" borderId="53" xfId="1" applyNumberFormat="1" applyFont="1" applyFill="1" applyBorder="1" applyAlignment="1">
      <alignment horizontal="right"/>
    </xf>
    <xf numFmtId="4" fontId="7" fillId="3" borderId="53" xfId="1" applyNumberFormat="1" applyFont="1" applyFill="1" applyBorder="1"/>
    <xf numFmtId="167" fontId="7" fillId="3" borderId="53" xfId="1" applyNumberFormat="1" applyFont="1" applyFill="1" applyBorder="1"/>
    <xf numFmtId="0" fontId="8" fillId="3" borderId="53" xfId="1" applyFont="1" applyFill="1" applyBorder="1"/>
    <xf numFmtId="0" fontId="19" fillId="0" borderId="53" xfId="1" applyFont="1" applyFill="1" applyBorder="1" applyAlignment="1" applyProtection="1">
      <alignment horizontal="left" wrapText="1"/>
      <protection locked="0"/>
    </xf>
    <xf numFmtId="4" fontId="7" fillId="0" borderId="53" xfId="1" applyNumberFormat="1" applyFont="1" applyFill="1" applyBorder="1" applyAlignment="1" applyProtection="1">
      <alignment horizontal="right"/>
      <protection locked="0"/>
    </xf>
    <xf numFmtId="4" fontId="7" fillId="3" borderId="53" xfId="1" applyNumberFormat="1" applyFont="1" applyFill="1" applyBorder="1" applyAlignment="1" applyProtection="1">
      <alignment horizontal="right"/>
      <protection locked="0"/>
    </xf>
    <xf numFmtId="168" fontId="7" fillId="0" borderId="53" xfId="1" applyNumberFormat="1" applyFont="1" applyFill="1" applyBorder="1" applyAlignment="1">
      <alignment horizontal="right"/>
    </xf>
    <xf numFmtId="0" fontId="7" fillId="3" borderId="53" xfId="1" applyFont="1" applyFill="1" applyBorder="1" applyAlignment="1">
      <alignment horizontal="center"/>
    </xf>
    <xf numFmtId="49" fontId="7" fillId="3" borderId="53" xfId="1" applyNumberFormat="1" applyFont="1" applyFill="1" applyBorder="1" applyAlignment="1">
      <alignment horizontal="left"/>
    </xf>
    <xf numFmtId="0" fontId="10" fillId="3" borderId="53" xfId="1" applyFont="1" applyFill="1" applyBorder="1" applyAlignment="1">
      <alignment horizontal="center"/>
    </xf>
    <xf numFmtId="49" fontId="10" fillId="3" borderId="53" xfId="1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19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8" fillId="0" borderId="8" xfId="1" applyFont="1" applyFill="1" applyBorder="1" applyAlignment="1">
      <alignment horizontal="left" wrapText="1" indent="1"/>
    </xf>
    <xf numFmtId="0" fontId="18" fillId="0" borderId="0" xfId="1" applyFont="1" applyFill="1" applyBorder="1" applyAlignment="1">
      <alignment horizontal="left" wrapText="1" indent="1"/>
    </xf>
    <xf numFmtId="0" fontId="18" fillId="0" borderId="7" xfId="1" applyFont="1" applyFill="1" applyBorder="1" applyAlignment="1">
      <alignment horizontal="left" wrapText="1" indent="1"/>
    </xf>
    <xf numFmtId="0" fontId="18" fillId="0" borderId="8" xfId="1" applyFont="1" applyFill="1" applyBorder="1" applyAlignment="1" applyProtection="1">
      <alignment horizontal="left" wrapText="1" indent="1"/>
    </xf>
    <xf numFmtId="0" fontId="18" fillId="0" borderId="0" xfId="1" applyFont="1" applyFill="1" applyBorder="1" applyAlignment="1" applyProtection="1">
      <alignment horizontal="left" wrapText="1" indent="1"/>
    </xf>
    <xf numFmtId="0" fontId="18" fillId="0" borderId="7" xfId="1" applyFont="1" applyFill="1" applyBorder="1" applyAlignment="1" applyProtection="1">
      <alignment horizontal="left" wrapText="1" indent="1"/>
    </xf>
    <xf numFmtId="0" fontId="18" fillId="3" borderId="8" xfId="1" applyFont="1" applyFill="1" applyBorder="1" applyAlignment="1">
      <alignment horizontal="left" wrapText="1" indent="1"/>
    </xf>
    <xf numFmtId="0" fontId="18" fillId="3" borderId="0" xfId="1" applyFont="1" applyFill="1" applyBorder="1" applyAlignment="1">
      <alignment horizontal="left" wrapText="1" indent="1"/>
    </xf>
    <xf numFmtId="0" fontId="18" fillId="3" borderId="7" xfId="1" applyFont="1" applyFill="1" applyBorder="1" applyAlignment="1">
      <alignment horizontal="left" wrapText="1" indent="1"/>
    </xf>
    <xf numFmtId="0" fontId="0" fillId="0" borderId="0" xfId="0" applyProtection="1">
      <protection locked="0"/>
    </xf>
    <xf numFmtId="0" fontId="5" fillId="0" borderId="27" xfId="0" applyFont="1" applyFill="1" applyBorder="1" applyProtection="1">
      <protection locked="0"/>
    </xf>
    <xf numFmtId="0" fontId="0" fillId="0" borderId="0" xfId="0" applyBorder="1" applyProtection="1">
      <protection locked="0"/>
    </xf>
    <xf numFmtId="49" fontId="10" fillId="0" borderId="6" xfId="0" applyNumberFormat="1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3" fontId="7" fillId="0" borderId="9" xfId="0" applyNumberFormat="1" applyFont="1" applyFill="1" applyBorder="1" applyProtection="1">
      <protection locked="0"/>
    </xf>
    <xf numFmtId="3" fontId="7" fillId="0" borderId="7" xfId="0" applyNumberFormat="1" applyFont="1" applyFill="1" applyBorder="1" applyProtection="1">
      <protection locked="0"/>
    </xf>
    <xf numFmtId="3" fontId="7" fillId="0" borderId="53" xfId="0" applyNumberFormat="1" applyFont="1" applyFill="1" applyBorder="1" applyProtection="1">
      <protection locked="0"/>
    </xf>
    <xf numFmtId="3" fontId="7" fillId="0" borderId="54" xfId="0" applyNumberFormat="1" applyFont="1" applyFill="1" applyBorder="1" applyProtection="1">
      <protection locked="0"/>
    </xf>
    <xf numFmtId="0" fontId="5" fillId="0" borderId="26" xfId="0" applyFont="1" applyFill="1" applyBorder="1" applyProtection="1">
      <protection locked="0"/>
    </xf>
    <xf numFmtId="3" fontId="5" fillId="0" borderId="28" xfId="0" applyNumberFormat="1" applyFont="1" applyFill="1" applyBorder="1" applyProtection="1">
      <protection locked="0"/>
    </xf>
    <xf numFmtId="3" fontId="5" fillId="0" borderId="50" xfId="0" applyNumberFormat="1" applyFont="1" applyFill="1" applyBorder="1" applyProtection="1">
      <protection locked="0"/>
    </xf>
    <xf numFmtId="3" fontId="5" fillId="0" borderId="51" xfId="0" applyNumberFormat="1" applyFont="1" applyFill="1" applyBorder="1" applyProtection="1">
      <protection locked="0"/>
    </xf>
    <xf numFmtId="3" fontId="5" fillId="0" borderId="52" xfId="0" applyNumberFormat="1" applyFont="1" applyFill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3" fontId="1" fillId="0" borderId="0" xfId="0" applyNumberFormat="1" applyFont="1" applyFill="1" applyAlignment="1" applyProtection="1">
      <alignment horizontal="centerContinuous"/>
      <protection locked="0"/>
    </xf>
    <xf numFmtId="3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11" fillId="0" borderId="31" xfId="0" applyFont="1" applyFill="1" applyBorder="1" applyProtection="1">
      <protection locked="0"/>
    </xf>
    <xf numFmtId="0" fontId="11" fillId="0" borderId="32" xfId="0" applyFont="1" applyFill="1" applyBorder="1" applyProtection="1">
      <protection locked="0"/>
    </xf>
    <xf numFmtId="0" fontId="0" fillId="0" borderId="55" xfId="0" applyFill="1" applyBorder="1" applyProtection="1">
      <protection locked="0"/>
    </xf>
    <xf numFmtId="0" fontId="11" fillId="0" borderId="56" xfId="0" applyFont="1" applyFill="1" applyBorder="1" applyAlignment="1" applyProtection="1">
      <alignment horizontal="right"/>
      <protection locked="0"/>
    </xf>
    <xf numFmtId="0" fontId="11" fillId="0" borderId="32" xfId="0" applyFont="1" applyFill="1" applyBorder="1" applyAlignment="1" applyProtection="1">
      <alignment horizontal="right"/>
      <protection locked="0"/>
    </xf>
    <xf numFmtId="0" fontId="11" fillId="0" borderId="33" xfId="0" applyFont="1" applyFill="1" applyBorder="1" applyAlignment="1" applyProtection="1">
      <alignment horizontal="center"/>
      <protection locked="0"/>
    </xf>
    <xf numFmtId="4" fontId="12" fillId="0" borderId="32" xfId="0" applyNumberFormat="1" applyFont="1" applyFill="1" applyBorder="1" applyAlignment="1" applyProtection="1">
      <alignment horizontal="right"/>
      <protection locked="0"/>
    </xf>
    <xf numFmtId="4" fontId="12" fillId="0" borderId="55" xfId="0" applyNumberFormat="1" applyFont="1" applyFill="1" applyBorder="1" applyAlignment="1" applyProtection="1">
      <alignment horizontal="right"/>
      <protection locked="0"/>
    </xf>
    <xf numFmtId="0" fontId="7" fillId="0" borderId="35" xfId="0" applyFont="1" applyFill="1" applyBorder="1" applyProtection="1">
      <protection locked="0"/>
    </xf>
    <xf numFmtId="0" fontId="7" fillId="0" borderId="21" xfId="0" applyFont="1" applyFill="1" applyBorder="1" applyProtection="1">
      <protection locked="0"/>
    </xf>
    <xf numFmtId="0" fontId="7" fillId="0" borderId="22" xfId="0" applyFont="1" applyFill="1" applyBorder="1" applyProtection="1">
      <protection locked="0"/>
    </xf>
    <xf numFmtId="166" fontId="7" fillId="0" borderId="57" xfId="0" applyNumberFormat="1" applyFont="1" applyFill="1" applyBorder="1" applyAlignment="1" applyProtection="1">
      <alignment horizontal="right"/>
      <protection locked="0"/>
    </xf>
    <xf numFmtId="3" fontId="7" fillId="0" borderId="58" xfId="0" applyNumberFormat="1" applyFont="1" applyFill="1" applyBorder="1" applyAlignment="1" applyProtection="1">
      <alignment horizontal="right"/>
      <protection locked="0"/>
    </xf>
    <xf numFmtId="4" fontId="7" fillId="0" borderId="21" xfId="0" applyNumberFormat="1" applyFont="1" applyFill="1" applyBorder="1" applyAlignment="1" applyProtection="1">
      <alignment horizontal="right"/>
      <protection locked="0"/>
    </xf>
    <xf numFmtId="3" fontId="7" fillId="0" borderId="22" xfId="0" applyNumberFormat="1" applyFont="1" applyFill="1" applyBorder="1" applyAlignment="1" applyProtection="1">
      <alignment horizontal="right"/>
      <protection locked="0"/>
    </xf>
    <xf numFmtId="0" fontId="0" fillId="0" borderId="37" xfId="0" applyFill="1" applyBorder="1" applyProtection="1">
      <protection locked="0"/>
    </xf>
    <xf numFmtId="0" fontId="5" fillId="0" borderId="38" xfId="0" applyFont="1" applyFill="1" applyBorder="1" applyProtection="1">
      <protection locked="0"/>
    </xf>
    <xf numFmtId="0" fontId="0" fillId="0" borderId="38" xfId="0" applyFill="1" applyBorder="1" applyProtection="1">
      <protection locked="0"/>
    </xf>
    <xf numFmtId="4" fontId="0" fillId="0" borderId="59" xfId="0" applyNumberFormat="1" applyFill="1" applyBorder="1" applyProtection="1">
      <protection locked="0"/>
    </xf>
    <xf numFmtId="4" fontId="0" fillId="0" borderId="37" xfId="0" applyNumberFormat="1" applyFill="1" applyBorder="1" applyProtection="1">
      <protection locked="0"/>
    </xf>
    <xf numFmtId="4" fontId="0" fillId="0" borderId="38" xfId="0" applyNumberFormat="1" applyFill="1" applyBorder="1" applyProtection="1">
      <protection locked="0"/>
    </xf>
    <xf numFmtId="3" fontId="5" fillId="0" borderId="38" xfId="0" applyNumberFormat="1" applyFont="1" applyFill="1" applyBorder="1" applyAlignment="1" applyProtection="1">
      <alignment horizontal="right"/>
      <protection locked="0"/>
    </xf>
    <xf numFmtId="3" fontId="5" fillId="0" borderId="59" xfId="0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Protection="1">
      <protection locked="0"/>
    </xf>
    <xf numFmtId="4" fontId="10" fillId="0" borderId="0" xfId="0" applyNumberFormat="1" applyFont="1" applyProtection="1">
      <protection locked="0"/>
    </xf>
    <xf numFmtId="4" fontId="0" fillId="0" borderId="0" xfId="0" applyNumberFormat="1" applyProtection="1">
      <protection locked="0"/>
    </xf>
    <xf numFmtId="0" fontId="9" fillId="0" borderId="42" xfId="1" applyFont="1" applyBorder="1" applyAlignment="1" applyProtection="1">
      <alignment horizontal="center"/>
    </xf>
    <xf numFmtId="0" fontId="9" fillId="0" borderId="43" xfId="1" applyFont="1" applyBorder="1" applyAlignment="1" applyProtection="1">
      <alignment horizontal="center"/>
    </xf>
    <xf numFmtId="0" fontId="3" fillId="0" borderId="44" xfId="1" applyFont="1" applyBorder="1" applyProtection="1"/>
    <xf numFmtId="0" fontId="9" fillId="0" borderId="44" xfId="1" applyBorder="1" applyProtection="1"/>
    <xf numFmtId="0" fontId="9" fillId="0" borderId="44" xfId="1" applyBorder="1" applyAlignment="1" applyProtection="1">
      <alignment horizontal="right"/>
    </xf>
    <xf numFmtId="0" fontId="9" fillId="0" borderId="44" xfId="1" applyFont="1" applyBorder="1" applyProtection="1"/>
    <xf numFmtId="0" fontId="0" fillId="0" borderId="44" xfId="0" applyNumberFormat="1" applyBorder="1" applyAlignment="1" applyProtection="1">
      <alignment horizontal="left"/>
    </xf>
    <xf numFmtId="0" fontId="0" fillId="0" borderId="45" xfId="0" applyNumberFormat="1" applyBorder="1" applyProtection="1"/>
    <xf numFmtId="0" fontId="9" fillId="0" borderId="46" xfId="1" applyFont="1" applyBorder="1" applyAlignment="1" applyProtection="1">
      <alignment horizontal="center"/>
    </xf>
    <xf numFmtId="0" fontId="9" fillId="0" borderId="47" xfId="1" applyFont="1" applyBorder="1" applyAlignment="1" applyProtection="1">
      <alignment horizontal="center"/>
    </xf>
    <xf numFmtId="0" fontId="3" fillId="0" borderId="48" xfId="1" applyFont="1" applyBorder="1" applyProtection="1"/>
    <xf numFmtId="0" fontId="9" fillId="0" borderId="48" xfId="1" applyBorder="1" applyProtection="1"/>
    <xf numFmtId="0" fontId="9" fillId="0" borderId="48" xfId="1" applyBorder="1" applyAlignment="1" applyProtection="1">
      <alignment horizontal="right"/>
    </xf>
    <xf numFmtId="0" fontId="9" fillId="0" borderId="48" xfId="1" applyFont="1" applyBorder="1" applyAlignment="1" applyProtection="1">
      <alignment horizontal="left" shrinkToFit="1"/>
    </xf>
    <xf numFmtId="0" fontId="9" fillId="0" borderId="49" xfId="1" applyFont="1" applyBorder="1" applyAlignment="1" applyProtection="1">
      <alignment horizontal="left" shrinkToFit="1"/>
    </xf>
    <xf numFmtId="0" fontId="0" fillId="0" borderId="0" xfId="0" applyProtection="1"/>
    <xf numFmtId="49" fontId="1" fillId="0" borderId="0" xfId="0" applyNumberFormat="1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49" fontId="5" fillId="0" borderId="26" xfId="0" applyNumberFormat="1" applyFont="1" applyFill="1" applyBorder="1" applyProtection="1"/>
    <xf numFmtId="0" fontId="5" fillId="0" borderId="27" xfId="0" applyFont="1" applyFill="1" applyBorder="1" applyProtection="1"/>
    <xf numFmtId="0" fontId="5" fillId="0" borderId="28" xfId="0" applyFont="1" applyFill="1" applyBorder="1" applyProtection="1"/>
    <xf numFmtId="0" fontId="5" fillId="0" borderId="50" xfId="0" applyFont="1" applyFill="1" applyBorder="1" applyProtection="1"/>
    <xf numFmtId="0" fontId="5" fillId="0" borderId="51" xfId="0" applyFont="1" applyFill="1" applyBorder="1" applyProtection="1"/>
    <xf numFmtId="0" fontId="5" fillId="0" borderId="52" xfId="0" applyFont="1" applyFill="1" applyBorder="1" applyProtection="1"/>
    <xf numFmtId="49" fontId="10" fillId="0" borderId="6" xfId="0" applyNumberFormat="1" applyFont="1" applyFill="1" applyBorder="1" applyProtection="1"/>
    <xf numFmtId="0" fontId="10" fillId="0" borderId="0" xfId="0" applyFont="1" applyFill="1" applyBorder="1" applyProtection="1"/>
    <xf numFmtId="0" fontId="0" fillId="0" borderId="0" xfId="0" applyFill="1" applyBorder="1" applyProtection="1"/>
    <xf numFmtId="3" fontId="7" fillId="0" borderId="9" xfId="0" applyNumberFormat="1" applyFont="1" applyFill="1" applyBorder="1" applyProtection="1"/>
    <xf numFmtId="3" fontId="7" fillId="0" borderId="7" xfId="0" applyNumberFormat="1" applyFont="1" applyFill="1" applyBorder="1" applyProtection="1"/>
    <xf numFmtId="3" fontId="7" fillId="0" borderId="53" xfId="0" applyNumberFormat="1" applyFont="1" applyFill="1" applyBorder="1" applyProtection="1"/>
    <xf numFmtId="3" fontId="7" fillId="0" borderId="54" xfId="0" applyNumberFormat="1" applyFont="1" applyFill="1" applyBorder="1" applyProtection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C15" sqref="C1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33203125" customWidth="1"/>
    <col min="6" max="6" width="19.6640625" customWidth="1"/>
    <col min="7" max="7" width="14.109375" customWidth="1"/>
  </cols>
  <sheetData>
    <row r="1" spans="1:57" ht="21.75" customHeight="1" x14ac:dyDescent="0.3">
      <c r="A1" s="1"/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0</v>
      </c>
      <c r="B3" s="4"/>
      <c r="C3" s="5" t="s">
        <v>1</v>
      </c>
      <c r="D3" s="5"/>
      <c r="E3" s="5"/>
      <c r="F3" s="6" t="s">
        <v>2</v>
      </c>
      <c r="G3" s="7" t="s">
        <v>433</v>
      </c>
    </row>
    <row r="4" spans="1:57" ht="12.9" customHeight="1" x14ac:dyDescent="0.3">
      <c r="A4" s="8"/>
      <c r="B4" s="9"/>
      <c r="C4" s="10" t="s">
        <v>68</v>
      </c>
      <c r="D4" s="11"/>
      <c r="E4" s="11"/>
      <c r="F4" s="12"/>
      <c r="G4" s="13"/>
    </row>
    <row r="5" spans="1:57" ht="12.9" customHeight="1" x14ac:dyDescent="0.25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" customHeight="1" x14ac:dyDescent="0.3">
      <c r="A6" s="8"/>
      <c r="B6" s="9"/>
      <c r="C6" s="10" t="s">
        <v>67</v>
      </c>
      <c r="D6" s="11"/>
      <c r="E6" s="11"/>
      <c r="F6" s="19"/>
      <c r="G6" s="13"/>
    </row>
    <row r="7" spans="1:57" x14ac:dyDescent="0.25">
      <c r="A7" s="14" t="s">
        <v>7</v>
      </c>
      <c r="B7" s="16"/>
      <c r="C7" s="146" t="s">
        <v>434</v>
      </c>
      <c r="D7" s="147"/>
      <c r="E7" s="20" t="s">
        <v>8</v>
      </c>
      <c r="F7" s="21"/>
      <c r="G7" s="22">
        <v>0</v>
      </c>
      <c r="H7" s="23"/>
      <c r="I7" s="23"/>
    </row>
    <row r="8" spans="1:57" x14ac:dyDescent="0.25">
      <c r="A8" s="14" t="s">
        <v>9</v>
      </c>
      <c r="B8" s="16"/>
      <c r="C8" s="146" t="s">
        <v>432</v>
      </c>
      <c r="D8" s="147"/>
      <c r="E8" s="17" t="s">
        <v>10</v>
      </c>
      <c r="F8" s="16"/>
      <c r="G8" s="24">
        <f>IF(PocetMJ=0,,ROUND((F30+F32)/PocetMJ,1))</f>
        <v>0</v>
      </c>
    </row>
    <row r="9" spans="1:57" x14ac:dyDescent="0.25">
      <c r="A9" s="25" t="s">
        <v>11</v>
      </c>
      <c r="B9" s="26"/>
      <c r="C9" s="26"/>
      <c r="D9" s="26"/>
      <c r="E9" s="27" t="s">
        <v>12</v>
      </c>
      <c r="F9" s="26"/>
      <c r="G9" s="28"/>
    </row>
    <row r="10" spans="1:57" x14ac:dyDescent="0.25">
      <c r="A10" s="29" t="s">
        <v>13</v>
      </c>
      <c r="B10" s="30"/>
      <c r="C10" s="30"/>
      <c r="D10" s="30"/>
      <c r="E10" s="12" t="s">
        <v>14</v>
      </c>
      <c r="F10" s="30"/>
      <c r="G10" s="13"/>
      <c r="BA10" s="31"/>
      <c r="BB10" s="31"/>
      <c r="BC10" s="31"/>
      <c r="BD10" s="31"/>
      <c r="BE10" s="31"/>
    </row>
    <row r="11" spans="1:57" x14ac:dyDescent="0.25">
      <c r="A11" s="29"/>
      <c r="B11" s="30"/>
      <c r="C11" s="30"/>
      <c r="D11" s="30"/>
      <c r="E11" s="148" t="s">
        <v>431</v>
      </c>
      <c r="F11" s="149"/>
      <c r="G11" s="150"/>
    </row>
    <row r="12" spans="1:57" ht="28.5" customHeight="1" thickBot="1" x14ac:dyDescent="0.3">
      <c r="A12" s="32" t="s">
        <v>15</v>
      </c>
      <c r="B12" s="33"/>
      <c r="C12" s="33"/>
      <c r="D12" s="33"/>
      <c r="E12" s="34"/>
      <c r="F12" s="34"/>
      <c r="G12" s="35"/>
    </row>
    <row r="13" spans="1:57" ht="17.25" customHeight="1" thickBot="1" x14ac:dyDescent="0.3">
      <c r="A13" s="36" t="s">
        <v>16</v>
      </c>
      <c r="B13" s="37"/>
      <c r="C13" s="38"/>
      <c r="D13" s="39" t="s">
        <v>435</v>
      </c>
      <c r="E13" s="40"/>
      <c r="F13" s="40"/>
      <c r="G13" s="38"/>
    </row>
    <row r="14" spans="1:57" ht="15.9" customHeight="1" x14ac:dyDescent="0.25">
      <c r="A14" s="41"/>
      <c r="B14" s="42" t="s">
        <v>17</v>
      </c>
      <c r="C14" s="43">
        <f>Dodavka</f>
        <v>0</v>
      </c>
      <c r="D14" s="44" t="str">
        <f>Rekapitulace!A34</f>
        <v>800 Vedlejší a ostatní činnost</v>
      </c>
      <c r="E14" s="45"/>
      <c r="F14" s="46"/>
      <c r="G14" s="43">
        <f>Rekapitulace!I34</f>
        <v>0</v>
      </c>
    </row>
    <row r="15" spans="1:57" ht="15.9" customHeight="1" x14ac:dyDescent="0.25">
      <c r="A15" s="41" t="s">
        <v>18</v>
      </c>
      <c r="B15" s="42" t="s">
        <v>19</v>
      </c>
      <c r="C15" s="43">
        <f>Mont</f>
        <v>0</v>
      </c>
      <c r="D15" s="25"/>
      <c r="E15" s="47"/>
      <c r="F15" s="48"/>
      <c r="G15" s="43"/>
    </row>
    <row r="16" spans="1:57" ht="15.9" customHeight="1" x14ac:dyDescent="0.25">
      <c r="A16" s="41" t="s">
        <v>20</v>
      </c>
      <c r="B16" s="42" t="s">
        <v>21</v>
      </c>
      <c r="C16" s="43">
        <f>HSV</f>
        <v>0</v>
      </c>
      <c r="D16" s="25"/>
      <c r="E16" s="47"/>
      <c r="F16" s="48"/>
      <c r="G16" s="43"/>
    </row>
    <row r="17" spans="1:7" ht="15.9" customHeight="1" x14ac:dyDescent="0.25">
      <c r="A17" s="49" t="s">
        <v>22</v>
      </c>
      <c r="B17" s="42" t="s">
        <v>23</v>
      </c>
      <c r="C17" s="43">
        <f>PSV</f>
        <v>0</v>
      </c>
      <c r="D17" s="25"/>
      <c r="E17" s="47"/>
      <c r="F17" s="48"/>
      <c r="G17" s="43"/>
    </row>
    <row r="18" spans="1:7" ht="15.9" customHeight="1" x14ac:dyDescent="0.25">
      <c r="A18" s="50" t="s">
        <v>24</v>
      </c>
      <c r="B18" s="42"/>
      <c r="C18" s="43">
        <f>SUM(C14:C17)</f>
        <v>0</v>
      </c>
      <c r="D18" s="51"/>
      <c r="E18" s="47"/>
      <c r="F18" s="48"/>
      <c r="G18" s="43"/>
    </row>
    <row r="19" spans="1:7" ht="15.9" customHeight="1" x14ac:dyDescent="0.25">
      <c r="A19" s="50"/>
      <c r="B19" s="42"/>
      <c r="C19" s="43"/>
      <c r="D19" s="25"/>
      <c r="E19" s="47"/>
      <c r="F19" s="48"/>
      <c r="G19" s="43"/>
    </row>
    <row r="20" spans="1:7" ht="15.9" customHeight="1" x14ac:dyDescent="0.25">
      <c r="A20" s="50" t="s">
        <v>25</v>
      </c>
      <c r="B20" s="42"/>
      <c r="C20" s="43">
        <f>HZS</f>
        <v>0</v>
      </c>
      <c r="D20" s="25"/>
      <c r="E20" s="47"/>
      <c r="F20" s="48"/>
      <c r="G20" s="43"/>
    </row>
    <row r="21" spans="1:7" ht="15.9" customHeight="1" x14ac:dyDescent="0.25">
      <c r="A21" s="29" t="s">
        <v>26</v>
      </c>
      <c r="B21" s="30"/>
      <c r="C21" s="43">
        <f>C18+C20</f>
        <v>0</v>
      </c>
      <c r="D21" s="25" t="s">
        <v>436</v>
      </c>
      <c r="E21" s="47"/>
      <c r="F21" s="48"/>
      <c r="G21" s="43">
        <f>G22-SUM(G14:G20)</f>
        <v>0</v>
      </c>
    </row>
    <row r="22" spans="1:7" ht="15.9" customHeight="1" thickBot="1" x14ac:dyDescent="0.3">
      <c r="A22" s="25" t="s">
        <v>438</v>
      </c>
      <c r="B22" s="26"/>
      <c r="C22" s="52">
        <f>C21+G22</f>
        <v>0</v>
      </c>
      <c r="D22" s="53" t="s">
        <v>437</v>
      </c>
      <c r="E22" s="54"/>
      <c r="F22" s="55"/>
      <c r="G22" s="43">
        <f>VRN</f>
        <v>0</v>
      </c>
    </row>
    <row r="23" spans="1:7" x14ac:dyDescent="0.25">
      <c r="A23" s="3" t="s">
        <v>27</v>
      </c>
      <c r="B23" s="5"/>
      <c r="C23" s="6" t="s">
        <v>28</v>
      </c>
      <c r="D23" s="5"/>
      <c r="E23" s="6" t="s">
        <v>29</v>
      </c>
      <c r="F23" s="5"/>
      <c r="G23" s="7"/>
    </row>
    <row r="24" spans="1:7" x14ac:dyDescent="0.25">
      <c r="A24" s="14"/>
      <c r="B24" s="16"/>
      <c r="C24" s="17" t="s">
        <v>30</v>
      </c>
      <c r="D24" s="16"/>
      <c r="E24" s="17" t="s">
        <v>30</v>
      </c>
      <c r="F24" s="16"/>
      <c r="G24" s="18"/>
    </row>
    <row r="25" spans="1:7" x14ac:dyDescent="0.25">
      <c r="A25" s="29" t="s">
        <v>31</v>
      </c>
      <c r="B25" s="56"/>
      <c r="C25" s="12" t="s">
        <v>31</v>
      </c>
      <c r="D25" s="30"/>
      <c r="E25" s="12" t="s">
        <v>31</v>
      </c>
      <c r="F25" s="30"/>
      <c r="G25" s="13"/>
    </row>
    <row r="26" spans="1:7" x14ac:dyDescent="0.25">
      <c r="A26" s="29"/>
      <c r="B26" s="57"/>
      <c r="C26" s="12" t="s">
        <v>32</v>
      </c>
      <c r="D26" s="30"/>
      <c r="E26" s="12" t="s">
        <v>33</v>
      </c>
      <c r="F26" s="30"/>
      <c r="G26" s="13"/>
    </row>
    <row r="27" spans="1:7" x14ac:dyDescent="0.25">
      <c r="A27" s="29"/>
      <c r="B27" s="30"/>
      <c r="C27" s="12"/>
      <c r="D27" s="30"/>
      <c r="E27" s="12"/>
      <c r="F27" s="30"/>
      <c r="G27" s="13"/>
    </row>
    <row r="28" spans="1:7" ht="97.5" customHeight="1" x14ac:dyDescent="0.25">
      <c r="A28" s="29"/>
      <c r="B28" s="30"/>
      <c r="C28" s="12"/>
      <c r="D28" s="30"/>
      <c r="E28" s="12"/>
      <c r="F28" s="30"/>
      <c r="G28" s="13"/>
    </row>
    <row r="29" spans="1:7" x14ac:dyDescent="0.25">
      <c r="A29" s="14" t="s">
        <v>34</v>
      </c>
      <c r="B29" s="16"/>
      <c r="C29" s="58">
        <v>0</v>
      </c>
      <c r="D29" s="16" t="s">
        <v>35</v>
      </c>
      <c r="E29" s="17"/>
      <c r="F29" s="59">
        <v>0</v>
      </c>
      <c r="G29" s="18"/>
    </row>
    <row r="30" spans="1:7" x14ac:dyDescent="0.25">
      <c r="A30" s="14" t="s">
        <v>34</v>
      </c>
      <c r="B30" s="16"/>
      <c r="C30" s="58">
        <v>15</v>
      </c>
      <c r="D30" s="16" t="s">
        <v>35</v>
      </c>
      <c r="E30" s="17"/>
      <c r="F30" s="59">
        <v>0</v>
      </c>
      <c r="G30" s="18"/>
    </row>
    <row r="31" spans="1:7" x14ac:dyDescent="0.25">
      <c r="A31" s="14" t="s">
        <v>36</v>
      </c>
      <c r="B31" s="16"/>
      <c r="C31" s="58">
        <v>15</v>
      </c>
      <c r="D31" s="16" t="s">
        <v>35</v>
      </c>
      <c r="E31" s="17"/>
      <c r="F31" s="60">
        <f>ROUND(PRODUCT(F30,C31/100),0)</f>
        <v>0</v>
      </c>
      <c r="G31" s="28"/>
    </row>
    <row r="32" spans="1:7" x14ac:dyDescent="0.25">
      <c r="A32" s="14" t="s">
        <v>34</v>
      </c>
      <c r="B32" s="16"/>
      <c r="C32" s="58">
        <v>21</v>
      </c>
      <c r="D32" s="16" t="s">
        <v>35</v>
      </c>
      <c r="E32" s="17"/>
      <c r="F32" s="59">
        <f>C22</f>
        <v>0</v>
      </c>
      <c r="G32" s="18"/>
    </row>
    <row r="33" spans="1:8" x14ac:dyDescent="0.25">
      <c r="A33" s="14" t="s">
        <v>36</v>
      </c>
      <c r="B33" s="16"/>
      <c r="C33" s="58">
        <v>21</v>
      </c>
      <c r="D33" s="16" t="s">
        <v>35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5">
      <c r="A34" s="61" t="s">
        <v>37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38</v>
      </c>
      <c r="B36" s="67"/>
      <c r="C36" s="67"/>
      <c r="D36" s="67"/>
      <c r="E36" s="67"/>
      <c r="F36" s="67"/>
      <c r="G36" s="67"/>
      <c r="H36" t="s">
        <v>3</v>
      </c>
    </row>
    <row r="37" spans="1:8" ht="14.25" customHeight="1" x14ac:dyDescent="0.25">
      <c r="A37" s="67"/>
      <c r="B37" s="151" t="s">
        <v>430</v>
      </c>
      <c r="C37" s="151"/>
      <c r="D37" s="151"/>
      <c r="E37" s="151"/>
      <c r="F37" s="151"/>
      <c r="G37" s="151"/>
      <c r="H37" t="s">
        <v>3</v>
      </c>
    </row>
    <row r="38" spans="1:8" ht="12.75" customHeight="1" x14ac:dyDescent="0.25">
      <c r="A38" s="68"/>
      <c r="B38" s="151"/>
      <c r="C38" s="151"/>
      <c r="D38" s="151"/>
      <c r="E38" s="151"/>
      <c r="F38" s="151"/>
      <c r="G38" s="151"/>
      <c r="H38" t="s">
        <v>3</v>
      </c>
    </row>
    <row r="39" spans="1:8" x14ac:dyDescent="0.25">
      <c r="A39" s="68"/>
      <c r="B39" s="151"/>
      <c r="C39" s="151"/>
      <c r="D39" s="151"/>
      <c r="E39" s="151"/>
      <c r="F39" s="151"/>
      <c r="G39" s="151"/>
      <c r="H39" t="s">
        <v>3</v>
      </c>
    </row>
    <row r="40" spans="1:8" x14ac:dyDescent="0.25">
      <c r="A40" s="68"/>
      <c r="B40" s="151"/>
      <c r="C40" s="151"/>
      <c r="D40" s="151"/>
      <c r="E40" s="151"/>
      <c r="F40" s="151"/>
      <c r="G40" s="151"/>
      <c r="H40" t="s">
        <v>3</v>
      </c>
    </row>
    <row r="41" spans="1:8" x14ac:dyDescent="0.25">
      <c r="A41" s="68"/>
      <c r="B41" s="151"/>
      <c r="C41" s="151"/>
      <c r="D41" s="151"/>
      <c r="E41" s="151"/>
      <c r="F41" s="151"/>
      <c r="G41" s="151"/>
      <c r="H41" t="s">
        <v>3</v>
      </c>
    </row>
    <row r="42" spans="1:8" x14ac:dyDescent="0.25">
      <c r="A42" s="68"/>
      <c r="B42" s="151"/>
      <c r="C42" s="151"/>
      <c r="D42" s="151"/>
      <c r="E42" s="151"/>
      <c r="F42" s="151"/>
      <c r="G42" s="151"/>
      <c r="H42" t="s">
        <v>3</v>
      </c>
    </row>
    <row r="43" spans="1:8" x14ac:dyDescent="0.25">
      <c r="A43" s="68"/>
      <c r="B43" s="151"/>
      <c r="C43" s="151"/>
      <c r="D43" s="151"/>
      <c r="E43" s="151"/>
      <c r="F43" s="151"/>
      <c r="G43" s="151"/>
      <c r="H43" t="s">
        <v>3</v>
      </c>
    </row>
    <row r="44" spans="1:8" x14ac:dyDescent="0.25">
      <c r="A44" s="68"/>
      <c r="B44" s="151"/>
      <c r="C44" s="151"/>
      <c r="D44" s="151"/>
      <c r="E44" s="151"/>
      <c r="F44" s="151"/>
      <c r="G44" s="151"/>
      <c r="H44" t="s">
        <v>3</v>
      </c>
    </row>
    <row r="45" spans="1:8" x14ac:dyDescent="0.25">
      <c r="A45" s="68"/>
      <c r="B45" s="151"/>
      <c r="C45" s="151"/>
      <c r="D45" s="151"/>
      <c r="E45" s="151"/>
      <c r="F45" s="151"/>
      <c r="G45" s="151"/>
      <c r="H45" t="s">
        <v>3</v>
      </c>
    </row>
    <row r="46" spans="1:8" x14ac:dyDescent="0.25">
      <c r="B46" s="145"/>
      <c r="C46" s="145"/>
      <c r="D46" s="145"/>
      <c r="E46" s="145"/>
      <c r="F46" s="145"/>
      <c r="G46" s="145"/>
    </row>
    <row r="47" spans="1:8" x14ac:dyDescent="0.25">
      <c r="B47" s="145"/>
      <c r="C47" s="145"/>
      <c r="D47" s="145"/>
      <c r="E47" s="145"/>
      <c r="F47" s="145"/>
      <c r="G47" s="145"/>
    </row>
    <row r="48" spans="1:8" x14ac:dyDescent="0.25">
      <c r="B48" s="145"/>
      <c r="C48" s="145"/>
      <c r="D48" s="145"/>
      <c r="E48" s="145"/>
      <c r="F48" s="145"/>
      <c r="G48" s="145"/>
    </row>
    <row r="49" spans="2:7" x14ac:dyDescent="0.25">
      <c r="B49" s="145"/>
      <c r="C49" s="145"/>
      <c r="D49" s="145"/>
      <c r="E49" s="145"/>
      <c r="F49" s="145"/>
      <c r="G49" s="145"/>
    </row>
    <row r="50" spans="2:7" x14ac:dyDescent="0.25">
      <c r="B50" s="145"/>
      <c r="C50" s="145"/>
      <c r="D50" s="145"/>
      <c r="E50" s="145"/>
      <c r="F50" s="145"/>
      <c r="G50" s="145"/>
    </row>
    <row r="51" spans="2:7" x14ac:dyDescent="0.25">
      <c r="B51" s="145"/>
      <c r="C51" s="145"/>
      <c r="D51" s="145"/>
      <c r="E51" s="145"/>
      <c r="F51" s="145"/>
      <c r="G51" s="145"/>
    </row>
    <row r="52" spans="2:7" x14ac:dyDescent="0.25">
      <c r="B52" s="145"/>
      <c r="C52" s="145"/>
      <c r="D52" s="145"/>
      <c r="E52" s="145"/>
      <c r="F52" s="145"/>
      <c r="G52" s="145"/>
    </row>
    <row r="53" spans="2:7" x14ac:dyDescent="0.25">
      <c r="B53" s="145"/>
      <c r="C53" s="145"/>
      <c r="D53" s="145"/>
      <c r="E53" s="145"/>
      <c r="F53" s="145"/>
      <c r="G53" s="145"/>
    </row>
    <row r="54" spans="2:7" x14ac:dyDescent="0.25">
      <c r="B54" s="145"/>
      <c r="C54" s="145"/>
      <c r="D54" s="145"/>
      <c r="E54" s="145"/>
      <c r="F54" s="145"/>
      <c r="G54" s="145"/>
    </row>
    <row r="55" spans="2:7" x14ac:dyDescent="0.25">
      <c r="B55" s="145"/>
      <c r="C55" s="145"/>
      <c r="D55" s="145"/>
      <c r="E55" s="145"/>
      <c r="F55" s="145"/>
      <c r="G55" s="14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6"/>
  <sheetViews>
    <sheetView topLeftCell="A4" workbookViewId="0">
      <selection activeCell="G34" sqref="G34"/>
    </sheetView>
  </sheetViews>
  <sheetFormatPr defaultRowHeight="13.2" x14ac:dyDescent="0.25"/>
  <cols>
    <col min="1" max="1" width="5.88671875" style="170" customWidth="1"/>
    <col min="2" max="2" width="6.109375" style="170" customWidth="1"/>
    <col min="3" max="3" width="11.44140625" style="170" customWidth="1"/>
    <col min="4" max="4" width="15.88671875" style="170" customWidth="1"/>
    <col min="5" max="5" width="11.33203125" style="170" customWidth="1"/>
    <col min="6" max="6" width="10.88671875" style="170" customWidth="1"/>
    <col min="7" max="7" width="11" style="170" customWidth="1"/>
    <col min="8" max="8" width="11.109375" style="170" customWidth="1"/>
    <col min="9" max="9" width="10.6640625" style="170" customWidth="1"/>
    <col min="10" max="16384" width="8.88671875" style="170"/>
  </cols>
  <sheetData>
    <row r="1" spans="1:9" ht="13.8" thickTop="1" x14ac:dyDescent="0.25">
      <c r="A1" s="216" t="s">
        <v>4</v>
      </c>
      <c r="B1" s="217"/>
      <c r="C1" s="218" t="str">
        <f>CONCATENATE(cislostavby," ",nazevstavby)</f>
        <v xml:space="preserve"> Snížení energetické náročnosti budovy</v>
      </c>
      <c r="D1" s="219"/>
      <c r="E1" s="220"/>
      <c r="F1" s="219"/>
      <c r="G1" s="221"/>
      <c r="H1" s="222"/>
      <c r="I1" s="223"/>
    </row>
    <row r="2" spans="1:9" ht="13.8" thickBot="1" x14ac:dyDescent="0.3">
      <c r="A2" s="224" t="s">
        <v>0</v>
      </c>
      <c r="B2" s="225"/>
      <c r="C2" s="226" t="str">
        <f>CONCATENATE(cisloobjektu," ",nazevobjektu)</f>
        <v xml:space="preserve"> MŠ Bílkov</v>
      </c>
      <c r="D2" s="227"/>
      <c r="E2" s="228"/>
      <c r="F2" s="227"/>
      <c r="G2" s="229"/>
      <c r="H2" s="229"/>
      <c r="I2" s="230"/>
    </row>
    <row r="3" spans="1:9" ht="13.8" thickTop="1" x14ac:dyDescent="0.25">
      <c r="A3" s="231"/>
      <c r="B3" s="231"/>
      <c r="C3" s="231"/>
      <c r="D3" s="231"/>
      <c r="E3" s="231"/>
      <c r="F3" s="231"/>
      <c r="G3" s="231"/>
      <c r="H3" s="231"/>
      <c r="I3" s="231"/>
    </row>
    <row r="4" spans="1:9" ht="19.5" customHeight="1" x14ac:dyDescent="0.3">
      <c r="A4" s="232" t="s">
        <v>39</v>
      </c>
      <c r="B4" s="233"/>
      <c r="C4" s="233"/>
      <c r="D4" s="233"/>
      <c r="E4" s="233"/>
      <c r="F4" s="233"/>
      <c r="G4" s="233"/>
      <c r="H4" s="233"/>
      <c r="I4" s="233"/>
    </row>
    <row r="5" spans="1:9" ht="13.8" thickBot="1" x14ac:dyDescent="0.3">
      <c r="A5" s="231"/>
      <c r="B5" s="231"/>
      <c r="C5" s="231"/>
      <c r="D5" s="231"/>
      <c r="E5" s="231"/>
      <c r="F5" s="231"/>
      <c r="G5" s="231"/>
      <c r="H5" s="231"/>
      <c r="I5" s="231"/>
    </row>
    <row r="6" spans="1:9" s="172" customFormat="1" ht="13.8" thickBot="1" x14ac:dyDescent="0.3">
      <c r="A6" s="234"/>
      <c r="B6" s="235" t="s">
        <v>40</v>
      </c>
      <c r="C6" s="235"/>
      <c r="D6" s="236"/>
      <c r="E6" s="237" t="s">
        <v>41</v>
      </c>
      <c r="F6" s="238" t="s">
        <v>42</v>
      </c>
      <c r="G6" s="238" t="s">
        <v>43</v>
      </c>
      <c r="H6" s="238" t="s">
        <v>44</v>
      </c>
      <c r="I6" s="239" t="s">
        <v>25</v>
      </c>
    </row>
    <row r="7" spans="1:9" s="172" customFormat="1" x14ac:dyDescent="0.25">
      <c r="A7" s="240" t="str">
        <f>Položky!B7</f>
        <v>1</v>
      </c>
      <c r="B7" s="241" t="str">
        <f>Položky!C7</f>
        <v>Zemní práce</v>
      </c>
      <c r="C7" s="242"/>
      <c r="D7" s="243"/>
      <c r="E7" s="244">
        <f>Položky!BC18</f>
        <v>0</v>
      </c>
      <c r="F7" s="245">
        <f>Položky!BD18</f>
        <v>0</v>
      </c>
      <c r="G7" s="245">
        <f>Položky!BE18</f>
        <v>0</v>
      </c>
      <c r="H7" s="245">
        <f>Položky!BF18</f>
        <v>0</v>
      </c>
      <c r="I7" s="246">
        <f>Položky!BG18</f>
        <v>0</v>
      </c>
    </row>
    <row r="8" spans="1:9" s="172" customFormat="1" x14ac:dyDescent="0.25">
      <c r="A8" s="240" t="str">
        <f>Položky!B19</f>
        <v>3</v>
      </c>
      <c r="B8" s="241" t="str">
        <f>Položky!C19</f>
        <v>Svislé a kompletní konstrukce</v>
      </c>
      <c r="C8" s="242"/>
      <c r="D8" s="243"/>
      <c r="E8" s="244">
        <f>Položky!BC27</f>
        <v>0</v>
      </c>
      <c r="F8" s="245">
        <f>Položky!BD27</f>
        <v>0</v>
      </c>
      <c r="G8" s="245">
        <f>Položky!BE27</f>
        <v>0</v>
      </c>
      <c r="H8" s="245">
        <f>Položky!BF27</f>
        <v>0</v>
      </c>
      <c r="I8" s="246">
        <f>Položky!BG27</f>
        <v>0</v>
      </c>
    </row>
    <row r="9" spans="1:9" s="172" customFormat="1" x14ac:dyDescent="0.25">
      <c r="A9" s="240" t="str">
        <f>Položky!B28</f>
        <v>5</v>
      </c>
      <c r="B9" s="241" t="str">
        <f>Položky!C28</f>
        <v>Komunikace</v>
      </c>
      <c r="C9" s="242"/>
      <c r="D9" s="243"/>
      <c r="E9" s="244">
        <f>Položky!BC36</f>
        <v>0</v>
      </c>
      <c r="F9" s="245">
        <f>Položky!BD36</f>
        <v>0</v>
      </c>
      <c r="G9" s="245">
        <f>Položky!BE36</f>
        <v>0</v>
      </c>
      <c r="H9" s="245">
        <f>Položky!BF36</f>
        <v>0</v>
      </c>
      <c r="I9" s="246">
        <f>Položky!BG36</f>
        <v>0</v>
      </c>
    </row>
    <row r="10" spans="1:9" s="172" customFormat="1" x14ac:dyDescent="0.25">
      <c r="A10" s="240" t="str">
        <f>Položky!B37</f>
        <v>62</v>
      </c>
      <c r="B10" s="241" t="str">
        <f>Položky!C37</f>
        <v>Upravy povrchů vnější</v>
      </c>
      <c r="C10" s="242"/>
      <c r="D10" s="243"/>
      <c r="E10" s="244">
        <f>Položky!BC79</f>
        <v>0</v>
      </c>
      <c r="F10" s="245">
        <f>Položky!BD79</f>
        <v>0</v>
      </c>
      <c r="G10" s="245">
        <f>Položky!BE79</f>
        <v>0</v>
      </c>
      <c r="H10" s="245">
        <f>Položky!BF79</f>
        <v>0</v>
      </c>
      <c r="I10" s="246">
        <f>Položky!BG79</f>
        <v>0</v>
      </c>
    </row>
    <row r="11" spans="1:9" s="172" customFormat="1" x14ac:dyDescent="0.25">
      <c r="A11" s="240" t="str">
        <f>Položky!B80</f>
        <v>63</v>
      </c>
      <c r="B11" s="241" t="str">
        <f>Položky!C80</f>
        <v>Podlahy a podlahové konstrukce</v>
      </c>
      <c r="C11" s="242"/>
      <c r="D11" s="243"/>
      <c r="E11" s="244">
        <f>Položky!BC83</f>
        <v>0</v>
      </c>
      <c r="F11" s="245">
        <f>Položky!BD83</f>
        <v>0</v>
      </c>
      <c r="G11" s="245">
        <f>Položky!BE83</f>
        <v>0</v>
      </c>
      <c r="H11" s="245">
        <f>Položky!BF83</f>
        <v>0</v>
      </c>
      <c r="I11" s="246">
        <f>Položky!BG83</f>
        <v>0</v>
      </c>
    </row>
    <row r="12" spans="1:9" s="172" customFormat="1" x14ac:dyDescent="0.25">
      <c r="A12" s="240" t="str">
        <f>Položky!B84</f>
        <v>94</v>
      </c>
      <c r="B12" s="241" t="str">
        <f>Položky!C84</f>
        <v>Lešení a stavební výtahy</v>
      </c>
      <c r="C12" s="242"/>
      <c r="D12" s="243"/>
      <c r="E12" s="244">
        <f>Položky!BC92</f>
        <v>0</v>
      </c>
      <c r="F12" s="245">
        <f>Položky!BD92</f>
        <v>0</v>
      </c>
      <c r="G12" s="245">
        <f>Položky!BE92</f>
        <v>0</v>
      </c>
      <c r="H12" s="245">
        <f>Položky!BF92</f>
        <v>0</v>
      </c>
      <c r="I12" s="246">
        <f>Položky!BG92</f>
        <v>0</v>
      </c>
    </row>
    <row r="13" spans="1:9" s="172" customFormat="1" x14ac:dyDescent="0.25">
      <c r="A13" s="240" t="str">
        <f>Položky!B93</f>
        <v>95</v>
      </c>
      <c r="B13" s="241" t="str">
        <f>Položky!C93</f>
        <v>Dokončovací kce na pozem.stav.</v>
      </c>
      <c r="C13" s="242"/>
      <c r="D13" s="243"/>
      <c r="E13" s="244">
        <f>Položky!BC95</f>
        <v>0</v>
      </c>
      <c r="F13" s="245">
        <f>Položky!BD95</f>
        <v>0</v>
      </c>
      <c r="G13" s="245">
        <f>Položky!BE95</f>
        <v>0</v>
      </c>
      <c r="H13" s="245">
        <f>Položky!BF95</f>
        <v>0</v>
      </c>
      <c r="I13" s="246">
        <f>Položky!BG95</f>
        <v>0</v>
      </c>
    </row>
    <row r="14" spans="1:9" s="172" customFormat="1" x14ac:dyDescent="0.25">
      <c r="A14" s="240" t="str">
        <f>Položky!B96</f>
        <v>96</v>
      </c>
      <c r="B14" s="241" t="str">
        <f>Položky!C96</f>
        <v>Bourání konstrukcí</v>
      </c>
      <c r="C14" s="242"/>
      <c r="D14" s="243"/>
      <c r="E14" s="244">
        <f>Položky!BC104</f>
        <v>0</v>
      </c>
      <c r="F14" s="245">
        <f>Položky!BD104</f>
        <v>0</v>
      </c>
      <c r="G14" s="245">
        <f>Položky!BE104</f>
        <v>0</v>
      </c>
      <c r="H14" s="245">
        <f>Položky!BF104</f>
        <v>0</v>
      </c>
      <c r="I14" s="246">
        <f>Položky!BG104</f>
        <v>0</v>
      </c>
    </row>
    <row r="15" spans="1:9" s="172" customFormat="1" x14ac:dyDescent="0.25">
      <c r="A15" s="240" t="str">
        <f>Položky!B105</f>
        <v>97</v>
      </c>
      <c r="B15" s="241" t="str">
        <f>Položky!C105</f>
        <v>Prorážení otvorů</v>
      </c>
      <c r="C15" s="242"/>
      <c r="D15" s="243"/>
      <c r="E15" s="244">
        <f>Položky!BC114</f>
        <v>0</v>
      </c>
      <c r="F15" s="245">
        <f>Položky!BD114</f>
        <v>0</v>
      </c>
      <c r="G15" s="245">
        <f>Položky!BE114</f>
        <v>0</v>
      </c>
      <c r="H15" s="245">
        <f>Položky!BF114</f>
        <v>0</v>
      </c>
      <c r="I15" s="246">
        <f>Položky!BG114</f>
        <v>0</v>
      </c>
    </row>
    <row r="16" spans="1:9" s="172" customFormat="1" x14ac:dyDescent="0.25">
      <c r="A16" s="240" t="str">
        <f>Položky!B115</f>
        <v>99</v>
      </c>
      <c r="B16" s="241" t="str">
        <f>Položky!C115</f>
        <v>Staveništní přesun hmot</v>
      </c>
      <c r="C16" s="242"/>
      <c r="D16" s="243"/>
      <c r="E16" s="244">
        <f>Položky!BC120</f>
        <v>0</v>
      </c>
      <c r="F16" s="245">
        <f>Položky!BD120</f>
        <v>0</v>
      </c>
      <c r="G16" s="245">
        <f>Položky!BE120</f>
        <v>0</v>
      </c>
      <c r="H16" s="245">
        <f>Položky!BF120</f>
        <v>0</v>
      </c>
      <c r="I16" s="246">
        <f>Položky!BG120</f>
        <v>0</v>
      </c>
    </row>
    <row r="17" spans="1:57" s="172" customFormat="1" x14ac:dyDescent="0.25">
      <c r="A17" s="240" t="str">
        <f>Položky!B121</f>
        <v>711</v>
      </c>
      <c r="B17" s="241" t="str">
        <f>Položky!C121</f>
        <v>Izolace proti vodě</v>
      </c>
      <c r="C17" s="242"/>
      <c r="D17" s="243"/>
      <c r="E17" s="244">
        <f>Položky!BC125</f>
        <v>0</v>
      </c>
      <c r="F17" s="245">
        <f>Položky!BD125</f>
        <v>0</v>
      </c>
      <c r="G17" s="245">
        <f>Položky!BE125</f>
        <v>0</v>
      </c>
      <c r="H17" s="245">
        <f>Položky!BF125</f>
        <v>0</v>
      </c>
      <c r="I17" s="246">
        <f>Položky!BG125</f>
        <v>0</v>
      </c>
    </row>
    <row r="18" spans="1:57" s="172" customFormat="1" x14ac:dyDescent="0.25">
      <c r="A18" s="240" t="str">
        <f>Položky!B126</f>
        <v>713</v>
      </c>
      <c r="B18" s="241" t="str">
        <f>Položky!C126</f>
        <v>Izolace tepelné</v>
      </c>
      <c r="C18" s="242"/>
      <c r="D18" s="243"/>
      <c r="E18" s="244">
        <f>Položky!BC138</f>
        <v>0</v>
      </c>
      <c r="F18" s="245">
        <f>Položky!BD138</f>
        <v>0</v>
      </c>
      <c r="G18" s="245">
        <f>Položky!BE138</f>
        <v>0</v>
      </c>
      <c r="H18" s="245">
        <f>Položky!BF138</f>
        <v>0</v>
      </c>
      <c r="I18" s="246">
        <f>Položky!BG138</f>
        <v>0</v>
      </c>
    </row>
    <row r="19" spans="1:57" s="172" customFormat="1" x14ac:dyDescent="0.25">
      <c r="A19" s="240" t="str">
        <f>Položky!B139</f>
        <v>721</v>
      </c>
      <c r="B19" s="241" t="str">
        <f>Položky!C139</f>
        <v>Vnitřní kanalizace</v>
      </c>
      <c r="C19" s="242"/>
      <c r="D19" s="243"/>
      <c r="E19" s="244">
        <f>Položky!BC153</f>
        <v>0</v>
      </c>
      <c r="F19" s="245">
        <f>Položky!BD153</f>
        <v>0</v>
      </c>
      <c r="G19" s="245">
        <f>Položky!BE153</f>
        <v>0</v>
      </c>
      <c r="H19" s="245">
        <f>Položky!BF153</f>
        <v>0</v>
      </c>
      <c r="I19" s="246">
        <f>Položky!BG153</f>
        <v>0</v>
      </c>
    </row>
    <row r="20" spans="1:57" s="172" customFormat="1" x14ac:dyDescent="0.25">
      <c r="A20" s="240" t="str">
        <f>Položky!B154</f>
        <v>722</v>
      </c>
      <c r="B20" s="241" t="str">
        <f>Položky!C154</f>
        <v>Vnitřní vodovod</v>
      </c>
      <c r="C20" s="242"/>
      <c r="D20" s="243"/>
      <c r="E20" s="244">
        <f>Položky!BC156</f>
        <v>0</v>
      </c>
      <c r="F20" s="245">
        <f>Položky!BD156</f>
        <v>0</v>
      </c>
      <c r="G20" s="245">
        <f>Položky!BE156</f>
        <v>0</v>
      </c>
      <c r="H20" s="245">
        <f>Položky!BF156</f>
        <v>0</v>
      </c>
      <c r="I20" s="246">
        <f>Položky!BG156</f>
        <v>0</v>
      </c>
    </row>
    <row r="21" spans="1:57" s="172" customFormat="1" x14ac:dyDescent="0.25">
      <c r="A21" s="240" t="str">
        <f>Položky!B157</f>
        <v>762</v>
      </c>
      <c r="B21" s="241" t="str">
        <f>Položky!C157</f>
        <v>Konstrukce tesařské</v>
      </c>
      <c r="C21" s="242"/>
      <c r="D21" s="243"/>
      <c r="E21" s="244">
        <f>Položky!BC168</f>
        <v>0</v>
      </c>
      <c r="F21" s="245">
        <f>Položky!BD168</f>
        <v>0</v>
      </c>
      <c r="G21" s="245">
        <f>Položky!BE168</f>
        <v>0</v>
      </c>
      <c r="H21" s="245">
        <f>Položky!BF168</f>
        <v>0</v>
      </c>
      <c r="I21" s="246">
        <f>Položky!BG168</f>
        <v>0</v>
      </c>
    </row>
    <row r="22" spans="1:57" s="172" customFormat="1" x14ac:dyDescent="0.25">
      <c r="A22" s="240" t="str">
        <f>Položky!B169</f>
        <v>764</v>
      </c>
      <c r="B22" s="241" t="str">
        <f>Položky!C169</f>
        <v>Konstrukce klempířské</v>
      </c>
      <c r="C22" s="242"/>
      <c r="D22" s="243"/>
      <c r="E22" s="244">
        <f>Položky!BC216</f>
        <v>0</v>
      </c>
      <c r="F22" s="245">
        <f>Položky!BD216</f>
        <v>0</v>
      </c>
      <c r="G22" s="245">
        <f>Položky!BE216</f>
        <v>0</v>
      </c>
      <c r="H22" s="245">
        <f>Položky!BF216</f>
        <v>0</v>
      </c>
      <c r="I22" s="246">
        <f>Položky!BG216</f>
        <v>0</v>
      </c>
    </row>
    <row r="23" spans="1:57" s="172" customFormat="1" x14ac:dyDescent="0.25">
      <c r="A23" s="240" t="str">
        <f>Položky!B217</f>
        <v>765</v>
      </c>
      <c r="B23" s="241" t="str">
        <f>Položky!C217</f>
        <v>Krytiny tvrdé</v>
      </c>
      <c r="C23" s="242"/>
      <c r="D23" s="243"/>
      <c r="E23" s="244">
        <f>Položky!BC226</f>
        <v>0</v>
      </c>
      <c r="F23" s="245">
        <f>Položky!BD226</f>
        <v>0</v>
      </c>
      <c r="G23" s="245">
        <f>Položky!BE226</f>
        <v>0</v>
      </c>
      <c r="H23" s="245">
        <f>Položky!BF226</f>
        <v>0</v>
      </c>
      <c r="I23" s="246">
        <f>Položky!BG226</f>
        <v>0</v>
      </c>
    </row>
    <row r="24" spans="1:57" s="172" customFormat="1" x14ac:dyDescent="0.25">
      <c r="A24" s="240" t="str">
        <f>Položky!B227</f>
        <v>766</v>
      </c>
      <c r="B24" s="241" t="str">
        <f>Položky!C227</f>
        <v>Konstrukce truhlářské</v>
      </c>
      <c r="C24" s="242"/>
      <c r="D24" s="243"/>
      <c r="E24" s="244">
        <f>Položky!BC230</f>
        <v>0</v>
      </c>
      <c r="F24" s="245">
        <f>Položky!BD230</f>
        <v>0</v>
      </c>
      <c r="G24" s="245">
        <f>Položky!BE230</f>
        <v>0</v>
      </c>
      <c r="H24" s="245">
        <f>Položky!BF230</f>
        <v>0</v>
      </c>
      <c r="I24" s="246">
        <f>Položky!BG230</f>
        <v>0</v>
      </c>
    </row>
    <row r="25" spans="1:57" s="172" customFormat="1" x14ac:dyDescent="0.25">
      <c r="A25" s="240" t="str">
        <f>Položky!B231</f>
        <v>767</v>
      </c>
      <c r="B25" s="241" t="str">
        <f>Položky!C231</f>
        <v>Konstrukce zámečnické</v>
      </c>
      <c r="C25" s="242"/>
      <c r="D25" s="243"/>
      <c r="E25" s="244">
        <f>Položky!BC245</f>
        <v>0</v>
      </c>
      <c r="F25" s="245">
        <f>Položky!BD245</f>
        <v>0</v>
      </c>
      <c r="G25" s="245">
        <f>Položky!BE245</f>
        <v>0</v>
      </c>
      <c r="H25" s="245">
        <f>Položky!BF245</f>
        <v>0</v>
      </c>
      <c r="I25" s="246">
        <f>Položky!BG245</f>
        <v>0</v>
      </c>
    </row>
    <row r="26" spans="1:57" s="172" customFormat="1" x14ac:dyDescent="0.25">
      <c r="A26" s="240" t="str">
        <f>Položky!B246</f>
        <v>783</v>
      </c>
      <c r="B26" s="241" t="str">
        <f>Položky!C246</f>
        <v>Nátěry</v>
      </c>
      <c r="C26" s="242"/>
      <c r="D26" s="243"/>
      <c r="E26" s="244">
        <f>Položky!BC250</f>
        <v>0</v>
      </c>
      <c r="F26" s="245">
        <f>Položky!BD250</f>
        <v>0</v>
      </c>
      <c r="G26" s="245">
        <f>Položky!BE250</f>
        <v>0</v>
      </c>
      <c r="H26" s="245">
        <f>Položky!BF250</f>
        <v>0</v>
      </c>
      <c r="I26" s="246">
        <f>Položky!BG250</f>
        <v>0</v>
      </c>
    </row>
    <row r="27" spans="1:57" s="172" customFormat="1" x14ac:dyDescent="0.25">
      <c r="A27" s="240" t="str">
        <f>Položky!B251</f>
        <v>M21</v>
      </c>
      <c r="B27" s="241" t="str">
        <f>Položky!C251</f>
        <v>Elektromontáže</v>
      </c>
      <c r="C27" s="242"/>
      <c r="D27" s="243"/>
      <c r="E27" s="244">
        <f>Položky!BC257</f>
        <v>0</v>
      </c>
      <c r="F27" s="245">
        <f>Položky!BD257</f>
        <v>0</v>
      </c>
      <c r="G27" s="245">
        <f>Položky!BE257</f>
        <v>0</v>
      </c>
      <c r="H27" s="245">
        <f>Položky!BF257</f>
        <v>0</v>
      </c>
      <c r="I27" s="246">
        <f>Položky!BG257</f>
        <v>0</v>
      </c>
    </row>
    <row r="28" spans="1:57" s="172" customFormat="1" ht="13.8" thickBot="1" x14ac:dyDescent="0.3">
      <c r="A28" s="173" t="s">
        <v>3</v>
      </c>
      <c r="B28" s="174" t="s">
        <v>3</v>
      </c>
      <c r="C28" s="175"/>
      <c r="D28" s="176"/>
      <c r="E28" s="177" t="s">
        <v>3</v>
      </c>
      <c r="F28" s="178" t="s">
        <v>3</v>
      </c>
      <c r="G28" s="178" t="s">
        <v>3</v>
      </c>
      <c r="H28" s="178" t="s">
        <v>3</v>
      </c>
      <c r="I28" s="179" t="s">
        <v>3</v>
      </c>
    </row>
    <row r="29" spans="1:57" s="185" customFormat="1" ht="13.8" thickBot="1" x14ac:dyDescent="0.3">
      <c r="A29" s="180"/>
      <c r="B29" s="171" t="s">
        <v>45</v>
      </c>
      <c r="C29" s="171"/>
      <c r="D29" s="181"/>
      <c r="E29" s="182">
        <f>SUM(E7:E28)</f>
        <v>0</v>
      </c>
      <c r="F29" s="183">
        <f>SUM(F7:F28)</f>
        <v>0</v>
      </c>
      <c r="G29" s="183">
        <f>SUM(G7:G28)</f>
        <v>0</v>
      </c>
      <c r="H29" s="183">
        <f>SUM(H7:H28)</f>
        <v>0</v>
      </c>
      <c r="I29" s="184">
        <f>SUM(I7:I28)</f>
        <v>0</v>
      </c>
    </row>
    <row r="30" spans="1:57" x14ac:dyDescent="0.25">
      <c r="A30" s="175"/>
      <c r="B30" s="175"/>
      <c r="C30" s="175"/>
      <c r="D30" s="175"/>
      <c r="E30" s="175"/>
      <c r="F30" s="175"/>
      <c r="G30" s="175"/>
      <c r="H30" s="175"/>
      <c r="I30" s="175"/>
    </row>
    <row r="31" spans="1:57" ht="19.5" customHeight="1" x14ac:dyDescent="0.3">
      <c r="A31" s="186" t="s">
        <v>440</v>
      </c>
      <c r="B31" s="186"/>
      <c r="C31" s="186"/>
      <c r="D31" s="186"/>
      <c r="E31" s="186"/>
      <c r="F31" s="186"/>
      <c r="G31" s="187"/>
      <c r="H31" s="186"/>
      <c r="I31" s="186"/>
      <c r="BA31" s="188"/>
      <c r="BB31" s="188"/>
      <c r="BC31" s="188"/>
      <c r="BD31" s="188"/>
      <c r="BE31" s="188"/>
    </row>
    <row r="32" spans="1:57" ht="13.8" thickBot="1" x14ac:dyDescent="0.3">
      <c r="A32" s="189"/>
      <c r="B32" s="189"/>
      <c r="C32" s="189"/>
      <c r="D32" s="189"/>
      <c r="E32" s="189"/>
      <c r="F32" s="189"/>
      <c r="G32" s="189"/>
      <c r="H32" s="189"/>
      <c r="I32" s="189"/>
    </row>
    <row r="33" spans="1:53" x14ac:dyDescent="0.25">
      <c r="A33" s="190" t="s">
        <v>439</v>
      </c>
      <c r="B33" s="191"/>
      <c r="C33" s="191"/>
      <c r="D33" s="192"/>
      <c r="E33" s="193" t="s">
        <v>46</v>
      </c>
      <c r="F33" s="194" t="s">
        <v>47</v>
      </c>
      <c r="G33" s="195" t="s">
        <v>48</v>
      </c>
      <c r="H33" s="196"/>
      <c r="I33" s="197" t="s">
        <v>46</v>
      </c>
    </row>
    <row r="34" spans="1:53" x14ac:dyDescent="0.25">
      <c r="A34" s="198" t="s">
        <v>429</v>
      </c>
      <c r="B34" s="199"/>
      <c r="C34" s="199"/>
      <c r="D34" s="200"/>
      <c r="E34" s="177">
        <f>Položky!BC277</f>
        <v>0</v>
      </c>
      <c r="F34" s="201"/>
      <c r="G34" s="202" t="s">
        <v>3</v>
      </c>
      <c r="H34" s="203"/>
      <c r="I34" s="204">
        <f>E34</f>
        <v>0</v>
      </c>
      <c r="BA34" s="170">
        <v>0</v>
      </c>
    </row>
    <row r="35" spans="1:53" ht="13.8" thickBot="1" x14ac:dyDescent="0.3">
      <c r="A35" s="205"/>
      <c r="B35" s="206" t="s">
        <v>49</v>
      </c>
      <c r="C35" s="207"/>
      <c r="D35" s="208"/>
      <c r="E35" s="209"/>
      <c r="F35" s="210"/>
      <c r="G35" s="210"/>
      <c r="H35" s="211">
        <f>SUM(I34:I34)</f>
        <v>0</v>
      </c>
      <c r="I35" s="212"/>
    </row>
    <row r="37" spans="1:53" x14ac:dyDescent="0.25">
      <c r="B37" s="185"/>
      <c r="F37" s="213"/>
      <c r="G37" s="214"/>
      <c r="H37" s="214"/>
      <c r="I37" s="215"/>
    </row>
    <row r="38" spans="1:53" x14ac:dyDescent="0.25">
      <c r="F38" s="213"/>
      <c r="G38" s="214"/>
      <c r="H38" s="214"/>
      <c r="I38" s="215"/>
    </row>
    <row r="39" spans="1:53" x14ac:dyDescent="0.25">
      <c r="F39" s="213"/>
      <c r="G39" s="214"/>
      <c r="H39" s="214"/>
      <c r="I39" s="215"/>
    </row>
    <row r="40" spans="1:53" x14ac:dyDescent="0.25">
      <c r="F40" s="213"/>
      <c r="G40" s="214"/>
      <c r="H40" s="214"/>
      <c r="I40" s="215"/>
    </row>
    <row r="41" spans="1:53" x14ac:dyDescent="0.25">
      <c r="F41" s="213"/>
      <c r="G41" s="214"/>
      <c r="H41" s="214"/>
      <c r="I41" s="215"/>
    </row>
    <row r="42" spans="1:53" x14ac:dyDescent="0.25">
      <c r="F42" s="213"/>
      <c r="G42" s="214"/>
      <c r="H42" s="214"/>
      <c r="I42" s="215"/>
    </row>
    <row r="43" spans="1:53" x14ac:dyDescent="0.25">
      <c r="F43" s="213"/>
      <c r="G43" s="214"/>
      <c r="H43" s="214"/>
      <c r="I43" s="215"/>
    </row>
    <row r="44" spans="1:53" x14ac:dyDescent="0.25">
      <c r="F44" s="213"/>
      <c r="G44" s="214"/>
      <c r="H44" s="214"/>
      <c r="I44" s="215"/>
    </row>
    <row r="45" spans="1:53" x14ac:dyDescent="0.25">
      <c r="F45" s="213"/>
      <c r="G45" s="214"/>
      <c r="H45" s="214"/>
      <c r="I45" s="215"/>
    </row>
    <row r="46" spans="1:53" x14ac:dyDescent="0.25">
      <c r="F46" s="213"/>
      <c r="G46" s="214"/>
      <c r="H46" s="214"/>
      <c r="I46" s="215"/>
    </row>
    <row r="47" spans="1:53" x14ac:dyDescent="0.25">
      <c r="F47" s="213"/>
      <c r="G47" s="214"/>
      <c r="H47" s="214"/>
      <c r="I47" s="215"/>
    </row>
    <row r="48" spans="1:53" x14ac:dyDescent="0.25">
      <c r="F48" s="213"/>
      <c r="G48" s="214"/>
      <c r="H48" s="214"/>
      <c r="I48" s="215"/>
    </row>
    <row r="49" spans="6:9" x14ac:dyDescent="0.25">
      <c r="F49" s="213"/>
      <c r="G49" s="214"/>
      <c r="H49" s="214"/>
      <c r="I49" s="215"/>
    </row>
    <row r="50" spans="6:9" x14ac:dyDescent="0.25">
      <c r="F50" s="213"/>
      <c r="G50" s="214"/>
      <c r="H50" s="214"/>
      <c r="I50" s="215"/>
    </row>
    <row r="51" spans="6:9" x14ac:dyDescent="0.25">
      <c r="F51" s="213"/>
      <c r="G51" s="214"/>
      <c r="H51" s="214"/>
      <c r="I51" s="215"/>
    </row>
    <row r="52" spans="6:9" x14ac:dyDescent="0.25">
      <c r="F52" s="213"/>
      <c r="G52" s="214"/>
      <c r="H52" s="214"/>
      <c r="I52" s="215"/>
    </row>
    <row r="53" spans="6:9" x14ac:dyDescent="0.25">
      <c r="F53" s="213"/>
      <c r="G53" s="214"/>
      <c r="H53" s="214"/>
      <c r="I53" s="215"/>
    </row>
    <row r="54" spans="6:9" x14ac:dyDescent="0.25">
      <c r="F54" s="213"/>
      <c r="G54" s="214"/>
      <c r="H54" s="214"/>
      <c r="I54" s="215"/>
    </row>
    <row r="55" spans="6:9" x14ac:dyDescent="0.25">
      <c r="F55" s="213"/>
      <c r="G55" s="214"/>
      <c r="H55" s="214"/>
      <c r="I55" s="215"/>
    </row>
    <row r="56" spans="6:9" x14ac:dyDescent="0.25">
      <c r="F56" s="213"/>
      <c r="G56" s="214"/>
      <c r="H56" s="214"/>
      <c r="I56" s="215"/>
    </row>
    <row r="57" spans="6:9" x14ac:dyDescent="0.25">
      <c r="F57" s="213"/>
      <c r="G57" s="214"/>
      <c r="H57" s="214"/>
      <c r="I57" s="215"/>
    </row>
    <row r="58" spans="6:9" x14ac:dyDescent="0.25">
      <c r="F58" s="213"/>
      <c r="G58" s="214"/>
      <c r="H58" s="214"/>
      <c r="I58" s="215"/>
    </row>
    <row r="59" spans="6:9" x14ac:dyDescent="0.25">
      <c r="F59" s="213"/>
      <c r="G59" s="214"/>
      <c r="H59" s="214"/>
      <c r="I59" s="215"/>
    </row>
    <row r="60" spans="6:9" x14ac:dyDescent="0.25">
      <c r="F60" s="213"/>
      <c r="G60" s="214"/>
      <c r="H60" s="214"/>
      <c r="I60" s="215"/>
    </row>
    <row r="61" spans="6:9" x14ac:dyDescent="0.25">
      <c r="F61" s="213"/>
      <c r="G61" s="214"/>
      <c r="H61" s="214"/>
      <c r="I61" s="215"/>
    </row>
    <row r="62" spans="6:9" x14ac:dyDescent="0.25">
      <c r="F62" s="213"/>
      <c r="G62" s="214"/>
      <c r="H62" s="214"/>
      <c r="I62" s="215"/>
    </row>
    <row r="63" spans="6:9" x14ac:dyDescent="0.25">
      <c r="F63" s="213"/>
      <c r="G63" s="214"/>
      <c r="H63" s="214"/>
      <c r="I63" s="215"/>
    </row>
    <row r="64" spans="6:9" x14ac:dyDescent="0.25">
      <c r="F64" s="213"/>
      <c r="G64" s="214"/>
      <c r="H64" s="214"/>
      <c r="I64" s="215"/>
    </row>
    <row r="65" spans="6:9" x14ac:dyDescent="0.25">
      <c r="F65" s="213"/>
      <c r="G65" s="214"/>
      <c r="H65" s="214"/>
      <c r="I65" s="215"/>
    </row>
    <row r="66" spans="6:9" x14ac:dyDescent="0.25">
      <c r="F66" s="213"/>
      <c r="G66" s="214"/>
      <c r="H66" s="214"/>
      <c r="I66" s="215"/>
    </row>
    <row r="67" spans="6:9" x14ac:dyDescent="0.25">
      <c r="F67" s="213"/>
      <c r="G67" s="214"/>
      <c r="H67" s="214"/>
      <c r="I67" s="215"/>
    </row>
    <row r="68" spans="6:9" x14ac:dyDescent="0.25">
      <c r="F68" s="213"/>
      <c r="G68" s="214"/>
      <c r="H68" s="214"/>
      <c r="I68" s="215"/>
    </row>
    <row r="69" spans="6:9" x14ac:dyDescent="0.25">
      <c r="F69" s="213"/>
      <c r="G69" s="214"/>
      <c r="H69" s="214"/>
      <c r="I69" s="215"/>
    </row>
    <row r="70" spans="6:9" x14ac:dyDescent="0.25">
      <c r="F70" s="213"/>
      <c r="G70" s="214"/>
      <c r="H70" s="214"/>
      <c r="I70" s="215"/>
    </row>
    <row r="71" spans="6:9" x14ac:dyDescent="0.25">
      <c r="F71" s="213"/>
      <c r="G71" s="214"/>
      <c r="H71" s="214"/>
      <c r="I71" s="215"/>
    </row>
    <row r="72" spans="6:9" x14ac:dyDescent="0.25">
      <c r="F72" s="213"/>
      <c r="G72" s="214"/>
      <c r="H72" s="214"/>
      <c r="I72" s="215"/>
    </row>
    <row r="73" spans="6:9" x14ac:dyDescent="0.25">
      <c r="F73" s="213"/>
      <c r="G73" s="214"/>
      <c r="H73" s="214"/>
      <c r="I73" s="215"/>
    </row>
    <row r="74" spans="6:9" x14ac:dyDescent="0.25">
      <c r="F74" s="213"/>
      <c r="G74" s="214"/>
      <c r="H74" s="214"/>
      <c r="I74" s="215"/>
    </row>
    <row r="75" spans="6:9" x14ac:dyDescent="0.25">
      <c r="F75" s="213"/>
      <c r="G75" s="214"/>
      <c r="H75" s="214"/>
      <c r="I75" s="215"/>
    </row>
    <row r="76" spans="6:9" x14ac:dyDescent="0.25">
      <c r="F76" s="213"/>
      <c r="G76" s="214"/>
      <c r="H76" s="214"/>
      <c r="I76" s="215"/>
    </row>
    <row r="77" spans="6:9" x14ac:dyDescent="0.25">
      <c r="F77" s="213"/>
      <c r="G77" s="214"/>
      <c r="H77" s="214"/>
      <c r="I77" s="215"/>
    </row>
    <row r="78" spans="6:9" x14ac:dyDescent="0.25">
      <c r="F78" s="213"/>
      <c r="G78" s="214"/>
      <c r="H78" s="214"/>
      <c r="I78" s="215"/>
    </row>
    <row r="79" spans="6:9" x14ac:dyDescent="0.25">
      <c r="F79" s="213"/>
      <c r="G79" s="214"/>
      <c r="H79" s="214"/>
      <c r="I79" s="215"/>
    </row>
    <row r="80" spans="6:9" x14ac:dyDescent="0.25">
      <c r="F80" s="213"/>
      <c r="G80" s="214"/>
      <c r="H80" s="214"/>
      <c r="I80" s="215"/>
    </row>
    <row r="81" spans="6:9" x14ac:dyDescent="0.25">
      <c r="F81" s="213"/>
      <c r="G81" s="214"/>
      <c r="H81" s="214"/>
      <c r="I81" s="215"/>
    </row>
    <row r="82" spans="6:9" x14ac:dyDescent="0.25">
      <c r="F82" s="213"/>
      <c r="G82" s="214"/>
      <c r="H82" s="214"/>
      <c r="I82" s="215"/>
    </row>
    <row r="83" spans="6:9" x14ac:dyDescent="0.25">
      <c r="F83" s="213"/>
      <c r="G83" s="214"/>
      <c r="H83" s="214"/>
      <c r="I83" s="215"/>
    </row>
    <row r="84" spans="6:9" x14ac:dyDescent="0.25">
      <c r="F84" s="213"/>
      <c r="G84" s="214"/>
      <c r="H84" s="214"/>
      <c r="I84" s="215"/>
    </row>
    <row r="85" spans="6:9" x14ac:dyDescent="0.25">
      <c r="F85" s="213"/>
      <c r="G85" s="214"/>
      <c r="H85" s="214"/>
      <c r="I85" s="215"/>
    </row>
    <row r="86" spans="6:9" x14ac:dyDescent="0.25">
      <c r="F86" s="213"/>
      <c r="G86" s="214"/>
      <c r="H86" s="214"/>
      <c r="I86" s="215"/>
    </row>
  </sheetData>
  <sheetProtection password="C6B9" sheet="1" objects="1" scenarios="1" formatRows="0" selectLockedCells="1"/>
  <mergeCells count="4">
    <mergeCell ref="A1:B1"/>
    <mergeCell ref="A2:B2"/>
    <mergeCell ref="G2:I2"/>
    <mergeCell ref="H35:I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344"/>
  <sheetViews>
    <sheetView showGridLines="0" showZeros="0" tabSelected="1" topLeftCell="A40" zoomScale="160" zoomScaleNormal="160" workbookViewId="0">
      <selection activeCell="F53" sqref="F53"/>
    </sheetView>
  </sheetViews>
  <sheetFormatPr defaultColWidth="9.109375" defaultRowHeight="13.2" x14ac:dyDescent="0.25"/>
  <cols>
    <col min="1" max="1" width="4.44140625" style="75" customWidth="1"/>
    <col min="2" max="2" width="14.109375" style="75" customWidth="1"/>
    <col min="3" max="3" width="47.5546875" style="75" customWidth="1"/>
    <col min="4" max="4" width="5.5546875" style="75" customWidth="1"/>
    <col min="5" max="5" width="10" style="125" customWidth="1"/>
    <col min="6" max="6" width="11.33203125" style="75" customWidth="1"/>
    <col min="7" max="7" width="16.109375" style="75" customWidth="1"/>
    <col min="8" max="8" width="13.109375" style="75" customWidth="1"/>
    <col min="9" max="9" width="14.5546875" style="75" customWidth="1"/>
    <col min="10" max="10" width="13.109375" style="75" customWidth="1"/>
    <col min="11" max="11" width="13.5546875" style="75" customWidth="1"/>
    <col min="12" max="16384" width="9.109375" style="75"/>
  </cols>
  <sheetData>
    <row r="1" spans="1:59" ht="15.6" x14ac:dyDescent="0.3">
      <c r="A1" s="157" t="s">
        <v>50</v>
      </c>
      <c r="B1" s="157"/>
      <c r="C1" s="157"/>
      <c r="D1" s="157"/>
      <c r="E1" s="157"/>
      <c r="F1" s="157"/>
      <c r="G1" s="157"/>
      <c r="H1" s="157"/>
      <c r="I1" s="157"/>
    </row>
    <row r="2" spans="1:59" ht="13.8" thickBot="1" x14ac:dyDescent="0.3">
      <c r="B2" s="76"/>
      <c r="C2" s="77"/>
      <c r="D2" s="77"/>
      <c r="E2" s="78"/>
      <c r="F2" s="77"/>
      <c r="G2" s="77"/>
    </row>
    <row r="3" spans="1:59" ht="13.8" thickTop="1" x14ac:dyDescent="0.25">
      <c r="A3" s="152" t="s">
        <v>4</v>
      </c>
      <c r="B3" s="153"/>
      <c r="C3" s="69" t="str">
        <f>CONCATENATE(cislostavby," ",nazevstavby)</f>
        <v xml:space="preserve"> Snížení energetické náročnosti budovy</v>
      </c>
      <c r="D3" s="70"/>
      <c r="E3" s="71"/>
      <c r="F3" s="70"/>
      <c r="G3" s="79"/>
      <c r="H3" s="80">
        <f>Rekapitulace!H1</f>
        <v>0</v>
      </c>
      <c r="I3" s="81"/>
    </row>
    <row r="4" spans="1:59" ht="13.8" thickBot="1" x14ac:dyDescent="0.3">
      <c r="A4" s="158" t="s">
        <v>0</v>
      </c>
      <c r="B4" s="154"/>
      <c r="C4" s="72" t="str">
        <f>CONCATENATE(cisloobjektu," ",nazevobjektu)</f>
        <v xml:space="preserve"> MŠ Bílkov</v>
      </c>
      <c r="D4" s="73"/>
      <c r="E4" s="74"/>
      <c r="F4" s="73"/>
      <c r="G4" s="159"/>
      <c r="H4" s="159"/>
      <c r="I4" s="160"/>
    </row>
    <row r="5" spans="1:59" ht="13.8" thickTop="1" x14ac:dyDescent="0.25">
      <c r="A5" s="82"/>
      <c r="B5" s="83"/>
      <c r="C5" s="83"/>
      <c r="D5" s="84"/>
      <c r="E5" s="85"/>
      <c r="F5" s="84"/>
      <c r="G5" s="86"/>
      <c r="H5" s="84"/>
      <c r="I5" s="84"/>
    </row>
    <row r="6" spans="1:59" x14ac:dyDescent="0.25">
      <c r="A6" s="87" t="s">
        <v>51</v>
      </c>
      <c r="B6" s="88" t="s">
        <v>52</v>
      </c>
      <c r="C6" s="88" t="s">
        <v>53</v>
      </c>
      <c r="D6" s="88" t="s">
        <v>54</v>
      </c>
      <c r="E6" s="89" t="s">
        <v>55</v>
      </c>
      <c r="F6" s="88" t="s">
        <v>56</v>
      </c>
      <c r="G6" s="90" t="s">
        <v>57</v>
      </c>
      <c r="H6" s="91" t="s">
        <v>58</v>
      </c>
      <c r="I6" s="91" t="s">
        <v>59</v>
      </c>
      <c r="J6" s="91" t="s">
        <v>60</v>
      </c>
      <c r="K6" s="91" t="s">
        <v>61</v>
      </c>
    </row>
    <row r="7" spans="1:59" x14ac:dyDescent="0.25">
      <c r="A7" s="92" t="s">
        <v>62</v>
      </c>
      <c r="B7" s="93" t="s">
        <v>63</v>
      </c>
      <c r="C7" s="94" t="s">
        <v>64</v>
      </c>
      <c r="D7" s="95"/>
      <c r="E7" s="96"/>
      <c r="F7" s="96"/>
      <c r="G7" s="97"/>
      <c r="H7" s="98"/>
      <c r="I7" s="98"/>
      <c r="J7" s="98"/>
      <c r="K7" s="98"/>
      <c r="Q7" s="99">
        <v>1</v>
      </c>
    </row>
    <row r="8" spans="1:59" x14ac:dyDescent="0.25">
      <c r="A8" s="100">
        <v>1</v>
      </c>
      <c r="B8" s="101" t="s">
        <v>69</v>
      </c>
      <c r="C8" s="102" t="s">
        <v>70</v>
      </c>
      <c r="D8" s="103" t="s">
        <v>71</v>
      </c>
      <c r="E8" s="104">
        <v>9.7200000000000006</v>
      </c>
      <c r="F8" s="138"/>
      <c r="G8" s="105">
        <f>E8*F8</f>
        <v>0</v>
      </c>
      <c r="H8" s="106">
        <v>0</v>
      </c>
      <c r="I8" s="106">
        <f>E8*H8</f>
        <v>0</v>
      </c>
      <c r="J8" s="106">
        <v>0</v>
      </c>
      <c r="K8" s="106">
        <f>E8*J8</f>
        <v>0</v>
      </c>
      <c r="Q8" s="99">
        <v>2</v>
      </c>
      <c r="AA8" s="75">
        <v>12</v>
      </c>
      <c r="AB8" s="75">
        <v>0</v>
      </c>
      <c r="AC8" s="75">
        <v>1</v>
      </c>
      <c r="BB8" s="75">
        <v>1</v>
      </c>
      <c r="BC8" s="75">
        <f>IF(BB8=1,G8,0)</f>
        <v>0</v>
      </c>
      <c r="BD8" s="75">
        <f>IF(BB8=2,G8,0)</f>
        <v>0</v>
      </c>
      <c r="BE8" s="75">
        <f>IF(BB8=3,G8,0)</f>
        <v>0</v>
      </c>
      <c r="BF8" s="75">
        <f>IF(BB8=4,G8,0)</f>
        <v>0</v>
      </c>
      <c r="BG8" s="75">
        <f>IF(BB8=5,G8,0)</f>
        <v>0</v>
      </c>
    </row>
    <row r="9" spans="1:59" x14ac:dyDescent="0.25">
      <c r="A9" s="107"/>
      <c r="B9" s="108"/>
      <c r="C9" s="155" t="s">
        <v>72</v>
      </c>
      <c r="D9" s="156"/>
      <c r="E9" s="110">
        <v>9.7200000000000006</v>
      </c>
      <c r="F9" s="111"/>
      <c r="G9" s="112"/>
      <c r="H9" s="113"/>
      <c r="I9" s="113"/>
      <c r="J9" s="113"/>
      <c r="K9" s="113"/>
      <c r="M9" s="75" t="s">
        <v>72</v>
      </c>
      <c r="O9" s="114"/>
      <c r="Q9" s="99"/>
    </row>
    <row r="10" spans="1:59" x14ac:dyDescent="0.25">
      <c r="A10" s="100">
        <v>2</v>
      </c>
      <c r="B10" s="101" t="s">
        <v>73</v>
      </c>
      <c r="C10" s="102" t="s">
        <v>74</v>
      </c>
      <c r="D10" s="103" t="s">
        <v>71</v>
      </c>
      <c r="E10" s="104">
        <v>9.7200000000000006</v>
      </c>
      <c r="F10" s="138">
        <v>0</v>
      </c>
      <c r="G10" s="105">
        <f>E10*F10</f>
        <v>0</v>
      </c>
      <c r="H10" s="106">
        <v>0</v>
      </c>
      <c r="I10" s="106">
        <f>E10*H10</f>
        <v>0</v>
      </c>
      <c r="J10" s="106">
        <v>0</v>
      </c>
      <c r="K10" s="106">
        <f>E10*J10</f>
        <v>0</v>
      </c>
      <c r="Q10" s="99">
        <v>2</v>
      </c>
      <c r="AA10" s="75">
        <v>12</v>
      </c>
      <c r="AB10" s="75">
        <v>0</v>
      </c>
      <c r="AC10" s="75">
        <v>2</v>
      </c>
      <c r="BB10" s="75">
        <v>1</v>
      </c>
      <c r="BC10" s="75">
        <f>IF(BB10=1,G10,0)</f>
        <v>0</v>
      </c>
      <c r="BD10" s="75">
        <f>IF(BB10=2,G10,0)</f>
        <v>0</v>
      </c>
      <c r="BE10" s="75">
        <f>IF(BB10=3,G10,0)</f>
        <v>0</v>
      </c>
      <c r="BF10" s="75">
        <f>IF(BB10=4,G10,0)</f>
        <v>0</v>
      </c>
      <c r="BG10" s="75">
        <f>IF(BB10=5,G10,0)</f>
        <v>0</v>
      </c>
    </row>
    <row r="11" spans="1:59" x14ac:dyDescent="0.25">
      <c r="A11" s="100">
        <v>3</v>
      </c>
      <c r="B11" s="101" t="s">
        <v>75</v>
      </c>
      <c r="C11" s="102" t="s">
        <v>76</v>
      </c>
      <c r="D11" s="103" t="s">
        <v>71</v>
      </c>
      <c r="E11" s="104">
        <v>9.7200000000000006</v>
      </c>
      <c r="F11" s="138">
        <v>0</v>
      </c>
      <c r="G11" s="105">
        <f>E11*F11</f>
        <v>0</v>
      </c>
      <c r="H11" s="106">
        <v>0</v>
      </c>
      <c r="I11" s="106">
        <f>E11*H11</f>
        <v>0</v>
      </c>
      <c r="J11" s="106">
        <v>0</v>
      </c>
      <c r="K11" s="106">
        <f>E11*J11</f>
        <v>0</v>
      </c>
      <c r="Q11" s="99">
        <v>2</v>
      </c>
      <c r="AA11" s="75">
        <v>12</v>
      </c>
      <c r="AB11" s="75">
        <v>0</v>
      </c>
      <c r="AC11" s="75">
        <v>3</v>
      </c>
      <c r="BB11" s="75">
        <v>1</v>
      </c>
      <c r="BC11" s="75">
        <f>IF(BB11=1,G11,0)</f>
        <v>0</v>
      </c>
      <c r="BD11" s="75">
        <f>IF(BB11=2,G11,0)</f>
        <v>0</v>
      </c>
      <c r="BE11" s="75">
        <f>IF(BB11=3,G11,0)</f>
        <v>0</v>
      </c>
      <c r="BF11" s="75">
        <f>IF(BB11=4,G11,0)</f>
        <v>0</v>
      </c>
      <c r="BG11" s="75">
        <f>IF(BB11=5,G11,0)</f>
        <v>0</v>
      </c>
    </row>
    <row r="12" spans="1:59" ht="26.4" x14ac:dyDescent="0.25">
      <c r="A12" s="100">
        <v>4</v>
      </c>
      <c r="B12" s="101" t="s">
        <v>77</v>
      </c>
      <c r="C12" s="102" t="s">
        <v>78</v>
      </c>
      <c r="D12" s="103" t="s">
        <v>79</v>
      </c>
      <c r="E12" s="104">
        <v>1.5</v>
      </c>
      <c r="F12" s="138">
        <v>0</v>
      </c>
      <c r="G12" s="105">
        <f>E12*F12</f>
        <v>0</v>
      </c>
      <c r="H12" s="106">
        <v>2.478E-2</v>
      </c>
      <c r="I12" s="106">
        <f>E12*H12</f>
        <v>3.7170000000000002E-2</v>
      </c>
      <c r="J12" s="106">
        <v>0</v>
      </c>
      <c r="K12" s="106">
        <f>E12*J12</f>
        <v>0</v>
      </c>
      <c r="Q12" s="99">
        <v>2</v>
      </c>
      <c r="AA12" s="75">
        <v>12</v>
      </c>
      <c r="AB12" s="75">
        <v>0</v>
      </c>
      <c r="AC12" s="75">
        <v>4</v>
      </c>
      <c r="BB12" s="75">
        <v>1</v>
      </c>
      <c r="BC12" s="75">
        <f>IF(BB12=1,G12,0)</f>
        <v>0</v>
      </c>
      <c r="BD12" s="75">
        <f>IF(BB12=2,G12,0)</f>
        <v>0</v>
      </c>
      <c r="BE12" s="75">
        <f>IF(BB12=3,G12,0)</f>
        <v>0</v>
      </c>
      <c r="BF12" s="75">
        <f>IF(BB12=4,G12,0)</f>
        <v>0</v>
      </c>
      <c r="BG12" s="75">
        <f>IF(BB12=5,G12,0)</f>
        <v>0</v>
      </c>
    </row>
    <row r="13" spans="1:59" x14ac:dyDescent="0.25">
      <c r="A13" s="107"/>
      <c r="B13" s="108"/>
      <c r="C13" s="155" t="s">
        <v>80</v>
      </c>
      <c r="D13" s="156"/>
      <c r="E13" s="110">
        <v>1.5</v>
      </c>
      <c r="F13" s="111"/>
      <c r="G13" s="112"/>
      <c r="H13" s="113"/>
      <c r="I13" s="113"/>
      <c r="J13" s="113"/>
      <c r="K13" s="113"/>
      <c r="M13" s="75" t="s">
        <v>80</v>
      </c>
      <c r="O13" s="114"/>
      <c r="Q13" s="99"/>
    </row>
    <row r="14" spans="1:59" x14ac:dyDescent="0.25">
      <c r="A14" s="100">
        <v>5</v>
      </c>
      <c r="B14" s="101" t="s">
        <v>81</v>
      </c>
      <c r="C14" s="102" t="s">
        <v>82</v>
      </c>
      <c r="D14" s="103" t="s">
        <v>83</v>
      </c>
      <c r="E14" s="104">
        <v>2.25</v>
      </c>
      <c r="F14" s="138">
        <v>0</v>
      </c>
      <c r="G14" s="105">
        <f>E14*F14</f>
        <v>0</v>
      </c>
      <c r="H14" s="106">
        <v>0</v>
      </c>
      <c r="I14" s="106">
        <f>E14*H14</f>
        <v>0</v>
      </c>
      <c r="J14" s="106">
        <v>-0.22500000000000001</v>
      </c>
      <c r="K14" s="106">
        <f>E14*J14</f>
        <v>-0.50624999999999998</v>
      </c>
      <c r="Q14" s="99">
        <v>2</v>
      </c>
      <c r="AA14" s="75">
        <v>12</v>
      </c>
      <c r="AB14" s="75">
        <v>0</v>
      </c>
      <c r="AC14" s="75">
        <v>5</v>
      </c>
      <c r="BB14" s="75">
        <v>1</v>
      </c>
      <c r="BC14" s="75">
        <f>IF(BB14=1,G14,0)</f>
        <v>0</v>
      </c>
      <c r="BD14" s="75">
        <f>IF(BB14=2,G14,0)</f>
        <v>0</v>
      </c>
      <c r="BE14" s="75">
        <f>IF(BB14=3,G14,0)</f>
        <v>0</v>
      </c>
      <c r="BF14" s="75">
        <f>IF(BB14=4,G14,0)</f>
        <v>0</v>
      </c>
      <c r="BG14" s="75">
        <f>IF(BB14=5,G14,0)</f>
        <v>0</v>
      </c>
    </row>
    <row r="15" spans="1:59" x14ac:dyDescent="0.25">
      <c r="A15" s="107"/>
      <c r="B15" s="108"/>
      <c r="C15" s="155" t="s">
        <v>84</v>
      </c>
      <c r="D15" s="156"/>
      <c r="E15" s="110">
        <v>2.25</v>
      </c>
      <c r="F15" s="111"/>
      <c r="G15" s="112"/>
      <c r="H15" s="113"/>
      <c r="I15" s="113"/>
      <c r="J15" s="113"/>
      <c r="K15" s="113"/>
      <c r="M15" s="75" t="s">
        <v>84</v>
      </c>
      <c r="O15" s="114"/>
      <c r="Q15" s="99"/>
    </row>
    <row r="16" spans="1:59" x14ac:dyDescent="0.25">
      <c r="A16" s="100">
        <v>6</v>
      </c>
      <c r="B16" s="101" t="s">
        <v>85</v>
      </c>
      <c r="C16" s="102" t="s">
        <v>86</v>
      </c>
      <c r="D16" s="103" t="s">
        <v>83</v>
      </c>
      <c r="E16" s="104">
        <v>53.5</v>
      </c>
      <c r="F16" s="138">
        <v>0</v>
      </c>
      <c r="G16" s="105">
        <f>E16*F16</f>
        <v>0</v>
      </c>
      <c r="H16" s="106">
        <v>0</v>
      </c>
      <c r="I16" s="106">
        <f>E16*H16</f>
        <v>0</v>
      </c>
      <c r="J16" s="106">
        <v>-0.13800000000000001</v>
      </c>
      <c r="K16" s="106">
        <f>E16*J16</f>
        <v>-7.3830000000000009</v>
      </c>
      <c r="Q16" s="99">
        <v>2</v>
      </c>
      <c r="AA16" s="75">
        <v>12</v>
      </c>
      <c r="AB16" s="75">
        <v>0</v>
      </c>
      <c r="AC16" s="75">
        <v>6</v>
      </c>
      <c r="BB16" s="75">
        <v>1</v>
      </c>
      <c r="BC16" s="75">
        <f>IF(BB16=1,G16,0)</f>
        <v>0</v>
      </c>
      <c r="BD16" s="75">
        <f>IF(BB16=2,G16,0)</f>
        <v>0</v>
      </c>
      <c r="BE16" s="75">
        <f>IF(BB16=3,G16,0)</f>
        <v>0</v>
      </c>
      <c r="BF16" s="75">
        <f>IF(BB16=4,G16,0)</f>
        <v>0</v>
      </c>
      <c r="BG16" s="75">
        <f>IF(BB16=5,G16,0)</f>
        <v>0</v>
      </c>
    </row>
    <row r="17" spans="1:59" x14ac:dyDescent="0.25">
      <c r="A17" s="107"/>
      <c r="B17" s="108"/>
      <c r="C17" s="155" t="s">
        <v>87</v>
      </c>
      <c r="D17" s="156"/>
      <c r="E17" s="110">
        <v>53.5</v>
      </c>
      <c r="F17" s="111"/>
      <c r="G17" s="112"/>
      <c r="H17" s="113"/>
      <c r="I17" s="113"/>
      <c r="J17" s="113"/>
      <c r="K17" s="113"/>
      <c r="M17" s="75" t="s">
        <v>87</v>
      </c>
      <c r="O17" s="114"/>
      <c r="Q17" s="99"/>
    </row>
    <row r="18" spans="1:59" x14ac:dyDescent="0.25">
      <c r="A18" s="115"/>
      <c r="B18" s="116" t="s">
        <v>66</v>
      </c>
      <c r="C18" s="117" t="str">
        <f>CONCATENATE(B7," ",C7)</f>
        <v>1 Zemní práce</v>
      </c>
      <c r="D18" s="115"/>
      <c r="E18" s="118"/>
      <c r="F18" s="118"/>
      <c r="G18" s="119">
        <f>SUM(G7:G17)</f>
        <v>0</v>
      </c>
      <c r="H18" s="120"/>
      <c r="I18" s="121">
        <f>SUM(I7:I17)</f>
        <v>3.7170000000000002E-2</v>
      </c>
      <c r="J18" s="120"/>
      <c r="K18" s="121">
        <f>SUM(K7:K17)</f>
        <v>-7.8892500000000005</v>
      </c>
      <c r="Q18" s="99">
        <v>4</v>
      </c>
      <c r="BC18" s="122">
        <f>SUM(BC7:BC17)</f>
        <v>0</v>
      </c>
      <c r="BD18" s="122">
        <f>SUM(BD7:BD17)</f>
        <v>0</v>
      </c>
      <c r="BE18" s="122">
        <f>SUM(BE7:BE17)</f>
        <v>0</v>
      </c>
      <c r="BF18" s="122">
        <f>SUM(BF7:BF17)</f>
        <v>0</v>
      </c>
      <c r="BG18" s="122">
        <f>SUM(BG7:BG17)</f>
        <v>0</v>
      </c>
    </row>
    <row r="19" spans="1:59" x14ac:dyDescent="0.25">
      <c r="A19" s="92" t="s">
        <v>62</v>
      </c>
      <c r="B19" s="93" t="s">
        <v>88</v>
      </c>
      <c r="C19" s="94" t="s">
        <v>89</v>
      </c>
      <c r="D19" s="95"/>
      <c r="E19" s="96"/>
      <c r="F19" s="96"/>
      <c r="G19" s="97"/>
      <c r="H19" s="98"/>
      <c r="I19" s="98"/>
      <c r="J19" s="98"/>
      <c r="K19" s="98"/>
      <c r="Q19" s="99">
        <v>1</v>
      </c>
    </row>
    <row r="20" spans="1:59" x14ac:dyDescent="0.25">
      <c r="A20" s="100">
        <v>7</v>
      </c>
      <c r="B20" s="101" t="s">
        <v>90</v>
      </c>
      <c r="C20" s="102" t="s">
        <v>91</v>
      </c>
      <c r="D20" s="103" t="s">
        <v>71</v>
      </c>
      <c r="E20" s="104">
        <v>0.12</v>
      </c>
      <c r="F20" s="138">
        <v>0</v>
      </c>
      <c r="G20" s="105">
        <f>E20*F20</f>
        <v>0</v>
      </c>
      <c r="H20" s="106">
        <v>2.5276700000000001</v>
      </c>
      <c r="I20" s="106">
        <f>E20*H20</f>
        <v>0.30332039999999999</v>
      </c>
      <c r="J20" s="106">
        <v>0</v>
      </c>
      <c r="K20" s="106">
        <f>E20*J20</f>
        <v>0</v>
      </c>
      <c r="Q20" s="99">
        <v>2</v>
      </c>
      <c r="AA20" s="75">
        <v>12</v>
      </c>
      <c r="AB20" s="75">
        <v>0</v>
      </c>
      <c r="AC20" s="75">
        <v>7</v>
      </c>
      <c r="BB20" s="75">
        <v>1</v>
      </c>
      <c r="BC20" s="75">
        <f>IF(BB20=1,G20,0)</f>
        <v>0</v>
      </c>
      <c r="BD20" s="75">
        <f>IF(BB20=2,G20,0)</f>
        <v>0</v>
      </c>
      <c r="BE20" s="75">
        <f>IF(BB20=3,G20,0)</f>
        <v>0</v>
      </c>
      <c r="BF20" s="75">
        <f>IF(BB20=4,G20,0)</f>
        <v>0</v>
      </c>
      <c r="BG20" s="75">
        <f>IF(BB20=5,G20,0)</f>
        <v>0</v>
      </c>
    </row>
    <row r="21" spans="1:59" x14ac:dyDescent="0.25">
      <c r="A21" s="107"/>
      <c r="B21" s="108"/>
      <c r="C21" s="155" t="s">
        <v>92</v>
      </c>
      <c r="D21" s="156"/>
      <c r="E21" s="110">
        <v>0.06</v>
      </c>
      <c r="F21" s="111"/>
      <c r="G21" s="112"/>
      <c r="H21" s="113"/>
      <c r="I21" s="113"/>
      <c r="J21" s="113"/>
      <c r="K21" s="113"/>
      <c r="M21" s="75" t="s">
        <v>92</v>
      </c>
      <c r="O21" s="114"/>
      <c r="Q21" s="99"/>
    </row>
    <row r="22" spans="1:59" x14ac:dyDescent="0.25">
      <c r="A22" s="107"/>
      <c r="B22" s="108"/>
      <c r="C22" s="155" t="s">
        <v>93</v>
      </c>
      <c r="D22" s="156"/>
      <c r="E22" s="110">
        <v>0.06</v>
      </c>
      <c r="F22" s="111"/>
      <c r="G22" s="112"/>
      <c r="H22" s="113"/>
      <c r="I22" s="113"/>
      <c r="J22" s="113"/>
      <c r="K22" s="113"/>
      <c r="M22" s="75" t="s">
        <v>93</v>
      </c>
      <c r="O22" s="114"/>
      <c r="Q22" s="99"/>
    </row>
    <row r="23" spans="1:59" ht="26.4" x14ac:dyDescent="0.25">
      <c r="A23" s="100">
        <v>8</v>
      </c>
      <c r="B23" s="101" t="s">
        <v>94</v>
      </c>
      <c r="C23" s="102" t="s">
        <v>95</v>
      </c>
      <c r="D23" s="103" t="s">
        <v>83</v>
      </c>
      <c r="E23" s="104">
        <v>1.2</v>
      </c>
      <c r="F23" s="138">
        <v>0</v>
      </c>
      <c r="G23" s="105">
        <f>E23*F23</f>
        <v>0</v>
      </c>
      <c r="H23" s="106">
        <v>3.7179999999999998E-2</v>
      </c>
      <c r="I23" s="106">
        <f>E23*H23</f>
        <v>4.4615999999999996E-2</v>
      </c>
      <c r="J23" s="106">
        <v>0</v>
      </c>
      <c r="K23" s="106">
        <f>E23*J23</f>
        <v>0</v>
      </c>
      <c r="Q23" s="99">
        <v>2</v>
      </c>
      <c r="AA23" s="75">
        <v>12</v>
      </c>
      <c r="AB23" s="75">
        <v>0</v>
      </c>
      <c r="AC23" s="75">
        <v>8</v>
      </c>
      <c r="BB23" s="75">
        <v>1</v>
      </c>
      <c r="BC23" s="75">
        <f>IF(BB23=1,G23,0)</f>
        <v>0</v>
      </c>
      <c r="BD23" s="75">
        <f>IF(BB23=2,G23,0)</f>
        <v>0</v>
      </c>
      <c r="BE23" s="75">
        <f>IF(BB23=3,G23,0)</f>
        <v>0</v>
      </c>
      <c r="BF23" s="75">
        <f>IF(BB23=4,G23,0)</f>
        <v>0</v>
      </c>
      <c r="BG23" s="75">
        <f>IF(BB23=5,G23,0)</f>
        <v>0</v>
      </c>
    </row>
    <row r="24" spans="1:59" x14ac:dyDescent="0.25">
      <c r="A24" s="107"/>
      <c r="B24" s="108"/>
      <c r="C24" s="155" t="s">
        <v>96</v>
      </c>
      <c r="D24" s="156"/>
      <c r="E24" s="110">
        <v>0.72</v>
      </c>
      <c r="F24" s="111"/>
      <c r="G24" s="112"/>
      <c r="H24" s="113"/>
      <c r="I24" s="113"/>
      <c r="J24" s="113"/>
      <c r="K24" s="113"/>
      <c r="M24" s="75" t="s">
        <v>96</v>
      </c>
      <c r="O24" s="114"/>
      <c r="Q24" s="99"/>
    </row>
    <row r="25" spans="1:59" x14ac:dyDescent="0.25">
      <c r="A25" s="107"/>
      <c r="B25" s="108"/>
      <c r="C25" s="155" t="s">
        <v>97</v>
      </c>
      <c r="D25" s="156"/>
      <c r="E25" s="110">
        <v>0.48</v>
      </c>
      <c r="F25" s="111"/>
      <c r="G25" s="112"/>
      <c r="H25" s="113"/>
      <c r="I25" s="113"/>
      <c r="J25" s="113"/>
      <c r="K25" s="113"/>
      <c r="M25" s="75" t="s">
        <v>97</v>
      </c>
      <c r="O25" s="114"/>
      <c r="Q25" s="99"/>
    </row>
    <row r="26" spans="1:59" x14ac:dyDescent="0.25">
      <c r="A26" s="100">
        <v>9</v>
      </c>
      <c r="B26" s="101" t="s">
        <v>98</v>
      </c>
      <c r="C26" s="102" t="s">
        <v>99</v>
      </c>
      <c r="D26" s="103" t="s">
        <v>83</v>
      </c>
      <c r="E26" s="104">
        <v>1.2</v>
      </c>
      <c r="F26" s="138">
        <v>0</v>
      </c>
      <c r="G26" s="105">
        <f>E26*F26</f>
        <v>0</v>
      </c>
      <c r="H26" s="106">
        <v>0</v>
      </c>
      <c r="I26" s="106">
        <f>E26*H26</f>
        <v>0</v>
      </c>
      <c r="J26" s="106">
        <v>0</v>
      </c>
      <c r="K26" s="106">
        <f>E26*J26</f>
        <v>0</v>
      </c>
      <c r="Q26" s="99">
        <v>2</v>
      </c>
      <c r="AA26" s="75">
        <v>12</v>
      </c>
      <c r="AB26" s="75">
        <v>0</v>
      </c>
      <c r="AC26" s="75">
        <v>9</v>
      </c>
      <c r="BB26" s="75">
        <v>1</v>
      </c>
      <c r="BC26" s="75">
        <f>IF(BB26=1,G26,0)</f>
        <v>0</v>
      </c>
      <c r="BD26" s="75">
        <f>IF(BB26=2,G26,0)</f>
        <v>0</v>
      </c>
      <c r="BE26" s="75">
        <f>IF(BB26=3,G26,0)</f>
        <v>0</v>
      </c>
      <c r="BF26" s="75">
        <f>IF(BB26=4,G26,0)</f>
        <v>0</v>
      </c>
      <c r="BG26" s="75">
        <f>IF(BB26=5,G26,0)</f>
        <v>0</v>
      </c>
    </row>
    <row r="27" spans="1:59" x14ac:dyDescent="0.25">
      <c r="A27" s="115"/>
      <c r="B27" s="116" t="s">
        <v>66</v>
      </c>
      <c r="C27" s="117" t="str">
        <f>CONCATENATE(B19," ",C19)</f>
        <v>3 Svislé a kompletní konstrukce</v>
      </c>
      <c r="D27" s="115"/>
      <c r="E27" s="118"/>
      <c r="F27" s="118"/>
      <c r="G27" s="119">
        <f>SUM(G19:G26)</f>
        <v>0</v>
      </c>
      <c r="H27" s="120"/>
      <c r="I27" s="121">
        <f>SUM(I19:I26)</f>
        <v>0.34793639999999998</v>
      </c>
      <c r="J27" s="120"/>
      <c r="K27" s="121">
        <f>SUM(K19:K26)</f>
        <v>0</v>
      </c>
      <c r="Q27" s="99">
        <v>4</v>
      </c>
      <c r="BC27" s="122">
        <f>SUM(BC19:BC26)</f>
        <v>0</v>
      </c>
      <c r="BD27" s="122">
        <f>SUM(BD19:BD26)</f>
        <v>0</v>
      </c>
      <c r="BE27" s="122">
        <f>SUM(BE19:BE26)</f>
        <v>0</v>
      </c>
      <c r="BF27" s="122">
        <f>SUM(BF19:BF26)</f>
        <v>0</v>
      </c>
      <c r="BG27" s="122">
        <f>SUM(BG19:BG26)</f>
        <v>0</v>
      </c>
    </row>
    <row r="28" spans="1:59" x14ac:dyDescent="0.25">
      <c r="A28" s="92" t="s">
        <v>62</v>
      </c>
      <c r="B28" s="93" t="s">
        <v>100</v>
      </c>
      <c r="C28" s="94" t="s">
        <v>101</v>
      </c>
      <c r="D28" s="95"/>
      <c r="E28" s="96"/>
      <c r="F28" s="96"/>
      <c r="G28" s="97"/>
      <c r="H28" s="98"/>
      <c r="I28" s="98"/>
      <c r="J28" s="98"/>
      <c r="K28" s="98"/>
      <c r="Q28" s="99">
        <v>1</v>
      </c>
    </row>
    <row r="29" spans="1:59" ht="26.4" x14ac:dyDescent="0.25">
      <c r="A29" s="100">
        <v>10</v>
      </c>
      <c r="B29" s="101" t="s">
        <v>102</v>
      </c>
      <c r="C29" s="102" t="s">
        <v>103</v>
      </c>
      <c r="D29" s="103" t="s">
        <v>83</v>
      </c>
      <c r="E29" s="104">
        <v>15.3</v>
      </c>
      <c r="F29" s="138">
        <v>0</v>
      </c>
      <c r="G29" s="105">
        <f>E29*F29</f>
        <v>0</v>
      </c>
      <c r="H29" s="106">
        <v>0.47649999999999998</v>
      </c>
      <c r="I29" s="106">
        <f>E29*H29</f>
        <v>7.2904499999999999</v>
      </c>
      <c r="J29" s="106">
        <v>0</v>
      </c>
      <c r="K29" s="106">
        <f>E29*J29</f>
        <v>0</v>
      </c>
      <c r="Q29" s="99">
        <v>2</v>
      </c>
      <c r="AA29" s="75">
        <v>12</v>
      </c>
      <c r="AB29" s="75">
        <v>0</v>
      </c>
      <c r="AC29" s="75">
        <v>10</v>
      </c>
      <c r="BB29" s="75">
        <v>1</v>
      </c>
      <c r="BC29" s="75">
        <f>IF(BB29=1,G29,0)</f>
        <v>0</v>
      </c>
      <c r="BD29" s="75">
        <f>IF(BB29=2,G29,0)</f>
        <v>0</v>
      </c>
      <c r="BE29" s="75">
        <f>IF(BB29=3,G29,0)</f>
        <v>0</v>
      </c>
      <c r="BF29" s="75">
        <f>IF(BB29=4,G29,0)</f>
        <v>0</v>
      </c>
      <c r="BG29" s="75">
        <f>IF(BB29=5,G29,0)</f>
        <v>0</v>
      </c>
    </row>
    <row r="30" spans="1:59" x14ac:dyDescent="0.25">
      <c r="A30" s="107"/>
      <c r="B30" s="108"/>
      <c r="C30" s="155" t="s">
        <v>104</v>
      </c>
      <c r="D30" s="156"/>
      <c r="E30" s="110">
        <v>15.3</v>
      </c>
      <c r="F30" s="111"/>
      <c r="G30" s="112"/>
      <c r="H30" s="113"/>
      <c r="I30" s="113"/>
      <c r="J30" s="113"/>
      <c r="K30" s="113"/>
      <c r="M30" s="75" t="s">
        <v>104</v>
      </c>
      <c r="O30" s="114"/>
      <c r="Q30" s="99"/>
    </row>
    <row r="31" spans="1:59" ht="26.4" x14ac:dyDescent="0.25">
      <c r="A31" s="100">
        <v>11</v>
      </c>
      <c r="B31" s="101" t="s">
        <v>105</v>
      </c>
      <c r="C31" s="102" t="s">
        <v>106</v>
      </c>
      <c r="D31" s="103" t="s">
        <v>83</v>
      </c>
      <c r="E31" s="104">
        <v>45.6</v>
      </c>
      <c r="F31" s="138">
        <v>0</v>
      </c>
      <c r="G31" s="105">
        <f>E31*F31</f>
        <v>0</v>
      </c>
      <c r="H31" s="106">
        <v>0.50021000000000004</v>
      </c>
      <c r="I31" s="106">
        <f>E31*H31</f>
        <v>22.809576000000003</v>
      </c>
      <c r="J31" s="106">
        <v>0</v>
      </c>
      <c r="K31" s="106">
        <f>E31*J31</f>
        <v>0</v>
      </c>
      <c r="Q31" s="99">
        <v>2</v>
      </c>
      <c r="AA31" s="75">
        <v>12</v>
      </c>
      <c r="AB31" s="75">
        <v>0</v>
      </c>
      <c r="AC31" s="75">
        <v>11</v>
      </c>
      <c r="BB31" s="75">
        <v>1</v>
      </c>
      <c r="BC31" s="75">
        <f>IF(BB31=1,G31,0)</f>
        <v>0</v>
      </c>
      <c r="BD31" s="75">
        <f>IF(BB31=2,G31,0)</f>
        <v>0</v>
      </c>
      <c r="BE31" s="75">
        <f>IF(BB31=3,G31,0)</f>
        <v>0</v>
      </c>
      <c r="BF31" s="75">
        <f>IF(BB31=4,G31,0)</f>
        <v>0</v>
      </c>
      <c r="BG31" s="75">
        <f>IF(BB31=5,G31,0)</f>
        <v>0</v>
      </c>
    </row>
    <row r="32" spans="1:59" x14ac:dyDescent="0.25">
      <c r="A32" s="107"/>
      <c r="B32" s="108"/>
      <c r="C32" s="155" t="s">
        <v>107</v>
      </c>
      <c r="D32" s="156"/>
      <c r="E32" s="110">
        <v>43.35</v>
      </c>
      <c r="F32" s="111"/>
      <c r="G32" s="112"/>
      <c r="H32" s="113"/>
      <c r="I32" s="113"/>
      <c r="J32" s="113"/>
      <c r="K32" s="113"/>
      <c r="M32" s="75" t="s">
        <v>107</v>
      </c>
      <c r="O32" s="114"/>
      <c r="Q32" s="99"/>
    </row>
    <row r="33" spans="1:59" x14ac:dyDescent="0.25">
      <c r="A33" s="107"/>
      <c r="B33" s="108"/>
      <c r="C33" s="155" t="s">
        <v>108</v>
      </c>
      <c r="D33" s="156"/>
      <c r="E33" s="110">
        <v>2.25</v>
      </c>
      <c r="F33" s="111"/>
      <c r="G33" s="112"/>
      <c r="H33" s="113"/>
      <c r="I33" s="113"/>
      <c r="J33" s="113"/>
      <c r="K33" s="113"/>
      <c r="M33" s="75" t="s">
        <v>108</v>
      </c>
      <c r="O33" s="114"/>
      <c r="Q33" s="99"/>
    </row>
    <row r="34" spans="1:59" ht="26.4" x14ac:dyDescent="0.25">
      <c r="A34" s="100">
        <v>12</v>
      </c>
      <c r="B34" s="101" t="s">
        <v>109</v>
      </c>
      <c r="C34" s="102" t="s">
        <v>110</v>
      </c>
      <c r="D34" s="103" t="s">
        <v>83</v>
      </c>
      <c r="E34" s="104">
        <v>8.5</v>
      </c>
      <c r="F34" s="138">
        <v>0</v>
      </c>
      <c r="G34" s="105">
        <f>E34*F34</f>
        <v>0</v>
      </c>
      <c r="H34" s="106">
        <v>0.31557000000000002</v>
      </c>
      <c r="I34" s="106">
        <f>E34*H34</f>
        <v>2.6823450000000002</v>
      </c>
      <c r="J34" s="106">
        <v>0</v>
      </c>
      <c r="K34" s="106">
        <f>E34*J34</f>
        <v>0</v>
      </c>
      <c r="Q34" s="99">
        <v>2</v>
      </c>
      <c r="AA34" s="75">
        <v>12</v>
      </c>
      <c r="AB34" s="75">
        <v>0</v>
      </c>
      <c r="AC34" s="75">
        <v>12</v>
      </c>
      <c r="BB34" s="75">
        <v>1</v>
      </c>
      <c r="BC34" s="75">
        <f>IF(BB34=1,G34,0)</f>
        <v>0</v>
      </c>
      <c r="BD34" s="75">
        <f>IF(BB34=2,G34,0)</f>
        <v>0</v>
      </c>
      <c r="BE34" s="75">
        <f>IF(BB34=3,G34,0)</f>
        <v>0</v>
      </c>
      <c r="BF34" s="75">
        <f>IF(BB34=4,G34,0)</f>
        <v>0</v>
      </c>
      <c r="BG34" s="75">
        <f>IF(BB34=5,G34,0)</f>
        <v>0</v>
      </c>
    </row>
    <row r="35" spans="1:59" x14ac:dyDescent="0.25">
      <c r="A35" s="107"/>
      <c r="B35" s="108"/>
      <c r="C35" s="155" t="s">
        <v>111</v>
      </c>
      <c r="D35" s="156"/>
      <c r="E35" s="110">
        <v>8.5</v>
      </c>
      <c r="F35" s="111"/>
      <c r="G35" s="112"/>
      <c r="H35" s="113"/>
      <c r="I35" s="113"/>
      <c r="J35" s="113"/>
      <c r="K35" s="113"/>
      <c r="M35" s="75" t="s">
        <v>111</v>
      </c>
      <c r="O35" s="114"/>
      <c r="Q35" s="99"/>
    </row>
    <row r="36" spans="1:59" x14ac:dyDescent="0.25">
      <c r="A36" s="115"/>
      <c r="B36" s="116" t="s">
        <v>66</v>
      </c>
      <c r="C36" s="117" t="str">
        <f>CONCATENATE(B28," ",C28)</f>
        <v>5 Komunikace</v>
      </c>
      <c r="D36" s="115"/>
      <c r="E36" s="118"/>
      <c r="F36" s="118"/>
      <c r="G36" s="119">
        <f>SUM(G28:G35)</f>
        <v>0</v>
      </c>
      <c r="H36" s="120"/>
      <c r="I36" s="121">
        <f>SUM(I28:I35)</f>
        <v>32.782371000000005</v>
      </c>
      <c r="J36" s="120"/>
      <c r="K36" s="121">
        <f>SUM(K28:K35)</f>
        <v>0</v>
      </c>
      <c r="Q36" s="99">
        <v>4</v>
      </c>
      <c r="BC36" s="122">
        <f>SUM(BC28:BC35)</f>
        <v>0</v>
      </c>
      <c r="BD36" s="122">
        <f>SUM(BD28:BD35)</f>
        <v>0</v>
      </c>
      <c r="BE36" s="122">
        <f>SUM(BE28:BE35)</f>
        <v>0</v>
      </c>
      <c r="BF36" s="122">
        <f>SUM(BF28:BF35)</f>
        <v>0</v>
      </c>
      <c r="BG36" s="122">
        <f>SUM(BG28:BG35)</f>
        <v>0</v>
      </c>
    </row>
    <row r="37" spans="1:59" x14ac:dyDescent="0.25">
      <c r="A37" s="92" t="s">
        <v>62</v>
      </c>
      <c r="B37" s="93" t="s">
        <v>112</v>
      </c>
      <c r="C37" s="94" t="s">
        <v>113</v>
      </c>
      <c r="D37" s="95"/>
      <c r="E37" s="96"/>
      <c r="F37" s="96"/>
      <c r="G37" s="97"/>
      <c r="H37" s="98"/>
      <c r="I37" s="98"/>
      <c r="J37" s="98"/>
      <c r="K37" s="98"/>
      <c r="Q37" s="99">
        <v>1</v>
      </c>
    </row>
    <row r="38" spans="1:59" x14ac:dyDescent="0.25">
      <c r="A38" s="100">
        <v>13</v>
      </c>
      <c r="B38" s="101" t="s">
        <v>114</v>
      </c>
      <c r="C38" s="102" t="s">
        <v>115</v>
      </c>
      <c r="D38" s="103" t="s">
        <v>83</v>
      </c>
      <c r="E38" s="104">
        <v>57.8</v>
      </c>
      <c r="F38" s="138">
        <v>0</v>
      </c>
      <c r="G38" s="105">
        <f>E38*F38</f>
        <v>0</v>
      </c>
      <c r="H38" s="106">
        <v>4.0000000000000003E-5</v>
      </c>
      <c r="I38" s="106">
        <f>E38*H38</f>
        <v>2.3120000000000003E-3</v>
      </c>
      <c r="J38" s="106">
        <v>0</v>
      </c>
      <c r="K38" s="106">
        <f>E38*J38</f>
        <v>0</v>
      </c>
      <c r="Q38" s="99">
        <v>2</v>
      </c>
      <c r="AA38" s="75">
        <v>12</v>
      </c>
      <c r="AB38" s="75">
        <v>0</v>
      </c>
      <c r="AC38" s="75">
        <v>13</v>
      </c>
      <c r="BB38" s="75">
        <v>1</v>
      </c>
      <c r="BC38" s="75">
        <f>IF(BB38=1,G38,0)</f>
        <v>0</v>
      </c>
      <c r="BD38" s="75">
        <f>IF(BB38=2,G38,0)</f>
        <v>0</v>
      </c>
      <c r="BE38" s="75">
        <f>IF(BB38=3,G38,0)</f>
        <v>0</v>
      </c>
      <c r="BF38" s="75">
        <f>IF(BB38=4,G38,0)</f>
        <v>0</v>
      </c>
      <c r="BG38" s="75">
        <f>IF(BB38=5,G38,0)</f>
        <v>0</v>
      </c>
    </row>
    <row r="39" spans="1:59" x14ac:dyDescent="0.25">
      <c r="A39" s="107"/>
      <c r="B39" s="108"/>
      <c r="C39" s="155" t="s">
        <v>116</v>
      </c>
      <c r="D39" s="156"/>
      <c r="E39" s="110">
        <v>38.07</v>
      </c>
      <c r="F39" s="111"/>
      <c r="G39" s="112"/>
      <c r="H39" s="113"/>
      <c r="I39" s="113"/>
      <c r="J39" s="113"/>
      <c r="K39" s="113"/>
      <c r="M39" s="75" t="s">
        <v>116</v>
      </c>
      <c r="O39" s="114"/>
      <c r="Q39" s="99"/>
    </row>
    <row r="40" spans="1:59" x14ac:dyDescent="0.25">
      <c r="A40" s="107"/>
      <c r="B40" s="108"/>
      <c r="C40" s="155" t="s">
        <v>117</v>
      </c>
      <c r="D40" s="156"/>
      <c r="E40" s="110">
        <v>18.335000000000001</v>
      </c>
      <c r="F40" s="111"/>
      <c r="G40" s="112"/>
      <c r="H40" s="113"/>
      <c r="I40" s="113"/>
      <c r="J40" s="113"/>
      <c r="K40" s="113"/>
      <c r="M40" s="75" t="s">
        <v>117</v>
      </c>
      <c r="O40" s="114"/>
      <c r="Q40" s="99"/>
    </row>
    <row r="41" spans="1:59" x14ac:dyDescent="0.25">
      <c r="A41" s="107"/>
      <c r="B41" s="108"/>
      <c r="C41" s="155" t="s">
        <v>118</v>
      </c>
      <c r="D41" s="156"/>
      <c r="E41" s="110">
        <v>1.395</v>
      </c>
      <c r="F41" s="111"/>
      <c r="G41" s="112"/>
      <c r="H41" s="113"/>
      <c r="I41" s="113"/>
      <c r="J41" s="113"/>
      <c r="K41" s="113"/>
      <c r="M41" s="75" t="s">
        <v>118</v>
      </c>
      <c r="O41" s="114"/>
      <c r="Q41" s="99"/>
    </row>
    <row r="42" spans="1:59" x14ac:dyDescent="0.25">
      <c r="A42" s="100">
        <v>14</v>
      </c>
      <c r="B42" s="101" t="s">
        <v>119</v>
      </c>
      <c r="C42" s="102" t="s">
        <v>120</v>
      </c>
      <c r="D42" s="103" t="s">
        <v>79</v>
      </c>
      <c r="E42" s="104">
        <v>77.48</v>
      </c>
      <c r="F42" s="138">
        <v>0</v>
      </c>
      <c r="G42" s="105">
        <f>E42*F42</f>
        <v>0</v>
      </c>
      <c r="H42" s="106">
        <v>3.4000000000000002E-4</v>
      </c>
      <c r="I42" s="106">
        <f>E42*H42</f>
        <v>2.6343200000000004E-2</v>
      </c>
      <c r="J42" s="106">
        <v>0</v>
      </c>
      <c r="K42" s="106">
        <f>E42*J42</f>
        <v>0</v>
      </c>
      <c r="Q42" s="99">
        <v>2</v>
      </c>
      <c r="AA42" s="75">
        <v>12</v>
      </c>
      <c r="AB42" s="75">
        <v>0</v>
      </c>
      <c r="AC42" s="75">
        <v>14</v>
      </c>
      <c r="BB42" s="75">
        <v>1</v>
      </c>
      <c r="BC42" s="75">
        <f>IF(BB42=1,G42,0)</f>
        <v>0</v>
      </c>
      <c r="BD42" s="75">
        <f>IF(BB42=2,G42,0)</f>
        <v>0</v>
      </c>
      <c r="BE42" s="75">
        <f>IF(BB42=3,G42,0)</f>
        <v>0</v>
      </c>
      <c r="BF42" s="75">
        <f>IF(BB42=4,G42,0)</f>
        <v>0</v>
      </c>
      <c r="BG42" s="75">
        <f>IF(BB42=5,G42,0)</f>
        <v>0</v>
      </c>
    </row>
    <row r="43" spans="1:59" x14ac:dyDescent="0.25">
      <c r="A43" s="107"/>
      <c r="B43" s="108"/>
      <c r="C43" s="155" t="s">
        <v>121</v>
      </c>
      <c r="D43" s="156"/>
      <c r="E43" s="110">
        <v>77.48</v>
      </c>
      <c r="F43" s="137"/>
      <c r="G43" s="112"/>
      <c r="H43" s="113"/>
      <c r="I43" s="113"/>
      <c r="J43" s="113"/>
      <c r="K43" s="113"/>
      <c r="M43" s="75" t="s">
        <v>121</v>
      </c>
      <c r="O43" s="114"/>
      <c r="Q43" s="99"/>
    </row>
    <row r="44" spans="1:59" x14ac:dyDescent="0.25">
      <c r="A44" s="100">
        <v>15</v>
      </c>
      <c r="B44" s="101" t="s">
        <v>122</v>
      </c>
      <c r="C44" s="102" t="s">
        <v>123</v>
      </c>
      <c r="D44" s="103" t="s">
        <v>79</v>
      </c>
      <c r="E44" s="104">
        <v>2.25</v>
      </c>
      <c r="F44" s="138">
        <v>0</v>
      </c>
      <c r="G44" s="105">
        <f>E44*F44</f>
        <v>0</v>
      </c>
      <c r="H44" s="106">
        <v>3.4000000000000002E-4</v>
      </c>
      <c r="I44" s="106">
        <f>E44*H44</f>
        <v>7.6500000000000005E-4</v>
      </c>
      <c r="J44" s="106">
        <v>0</v>
      </c>
      <c r="K44" s="106">
        <f>E44*J44</f>
        <v>0</v>
      </c>
      <c r="Q44" s="99">
        <v>2</v>
      </c>
      <c r="AA44" s="75">
        <v>12</v>
      </c>
      <c r="AB44" s="75">
        <v>0</v>
      </c>
      <c r="AC44" s="75">
        <v>15</v>
      </c>
      <c r="BB44" s="75">
        <v>1</v>
      </c>
      <c r="BC44" s="75">
        <f>IF(BB44=1,G44,0)</f>
        <v>0</v>
      </c>
      <c r="BD44" s="75">
        <f>IF(BB44=2,G44,0)</f>
        <v>0</v>
      </c>
      <c r="BE44" s="75">
        <f>IF(BB44=3,G44,0)</f>
        <v>0</v>
      </c>
      <c r="BF44" s="75">
        <f>IF(BB44=4,G44,0)</f>
        <v>0</v>
      </c>
      <c r="BG44" s="75">
        <f>IF(BB44=5,G44,0)</f>
        <v>0</v>
      </c>
    </row>
    <row r="45" spans="1:59" x14ac:dyDescent="0.25">
      <c r="A45" s="107"/>
      <c r="B45" s="108"/>
      <c r="C45" s="155" t="s">
        <v>124</v>
      </c>
      <c r="D45" s="156"/>
      <c r="E45" s="110">
        <v>2.25</v>
      </c>
      <c r="F45" s="111"/>
      <c r="G45" s="112"/>
      <c r="H45" s="113"/>
      <c r="I45" s="113"/>
      <c r="J45" s="113"/>
      <c r="K45" s="113"/>
      <c r="M45" s="75" t="s">
        <v>124</v>
      </c>
      <c r="O45" s="114"/>
      <c r="Q45" s="99"/>
    </row>
    <row r="46" spans="1:59" ht="26.4" x14ac:dyDescent="0.25">
      <c r="A46" s="100">
        <v>16</v>
      </c>
      <c r="B46" s="101" t="s">
        <v>125</v>
      </c>
      <c r="C46" s="102" t="s">
        <v>447</v>
      </c>
      <c r="D46" s="103" t="s">
        <v>83</v>
      </c>
      <c r="E46" s="104">
        <v>275.77999999999997</v>
      </c>
      <c r="F46" s="138">
        <v>0</v>
      </c>
      <c r="G46" s="105">
        <f>E46*F46</f>
        <v>0</v>
      </c>
      <c r="H46" s="106">
        <v>1.354E-2</v>
      </c>
      <c r="I46" s="106">
        <f>E46*H46</f>
        <v>3.7340611999999997</v>
      </c>
      <c r="J46" s="106">
        <v>0</v>
      </c>
      <c r="K46" s="106">
        <f>E46*J46</f>
        <v>0</v>
      </c>
      <c r="Q46" s="99">
        <v>2</v>
      </c>
      <c r="AA46" s="75">
        <v>12</v>
      </c>
      <c r="AB46" s="75">
        <v>0</v>
      </c>
      <c r="AC46" s="75">
        <v>16</v>
      </c>
      <c r="BB46" s="75">
        <v>1</v>
      </c>
      <c r="BC46" s="75">
        <f>IF(BB46=1,G46,0)</f>
        <v>0</v>
      </c>
      <c r="BD46" s="75">
        <f>IF(BB46=2,G46,0)</f>
        <v>0</v>
      </c>
      <c r="BE46" s="75">
        <f>IF(BB46=3,G46,0)</f>
        <v>0</v>
      </c>
      <c r="BF46" s="75">
        <f>IF(BB46=4,G46,0)</f>
        <v>0</v>
      </c>
      <c r="BG46" s="75">
        <f>IF(BB46=5,G46,0)</f>
        <v>0</v>
      </c>
    </row>
    <row r="47" spans="1:59" ht="84" customHeight="1" x14ac:dyDescent="0.25">
      <c r="A47" s="107"/>
      <c r="B47" s="108"/>
      <c r="C47" s="161" t="s">
        <v>455</v>
      </c>
      <c r="D47" s="162"/>
      <c r="E47" s="162"/>
      <c r="F47" s="162"/>
      <c r="G47" s="163"/>
      <c r="H47" s="109"/>
      <c r="I47" s="109"/>
      <c r="J47" s="109"/>
      <c r="K47" s="109"/>
      <c r="Q47" s="99">
        <v>3</v>
      </c>
    </row>
    <row r="48" spans="1:59" x14ac:dyDescent="0.25">
      <c r="A48" s="107"/>
      <c r="B48" s="108"/>
      <c r="C48" s="155" t="s">
        <v>126</v>
      </c>
      <c r="D48" s="156"/>
      <c r="E48" s="110">
        <v>59.384999999999998</v>
      </c>
      <c r="F48" s="111"/>
      <c r="G48" s="112"/>
      <c r="H48" s="113"/>
      <c r="I48" s="113"/>
      <c r="J48" s="113"/>
      <c r="K48" s="113"/>
      <c r="M48" s="75" t="s">
        <v>126</v>
      </c>
      <c r="O48" s="114"/>
      <c r="Q48" s="99"/>
    </row>
    <row r="49" spans="1:59" x14ac:dyDescent="0.25">
      <c r="A49" s="107"/>
      <c r="B49" s="108"/>
      <c r="C49" s="155" t="s">
        <v>127</v>
      </c>
      <c r="D49" s="156"/>
      <c r="E49" s="110">
        <v>74.234999999999999</v>
      </c>
      <c r="F49" s="111"/>
      <c r="G49" s="112"/>
      <c r="H49" s="113"/>
      <c r="I49" s="113"/>
      <c r="J49" s="113"/>
      <c r="K49" s="113"/>
      <c r="M49" s="75" t="s">
        <v>127</v>
      </c>
      <c r="O49" s="114"/>
      <c r="Q49" s="99"/>
    </row>
    <row r="50" spans="1:59" x14ac:dyDescent="0.25">
      <c r="A50" s="107"/>
      <c r="B50" s="108"/>
      <c r="C50" s="155" t="s">
        <v>128</v>
      </c>
      <c r="D50" s="156"/>
      <c r="E50" s="110">
        <v>56.46</v>
      </c>
      <c r="F50" s="111"/>
      <c r="G50" s="112"/>
      <c r="H50" s="113"/>
      <c r="I50" s="113"/>
      <c r="J50" s="113"/>
      <c r="K50" s="113"/>
      <c r="M50" s="75" t="s">
        <v>128</v>
      </c>
      <c r="O50" s="114"/>
      <c r="Q50" s="99"/>
    </row>
    <row r="51" spans="1:59" x14ac:dyDescent="0.25">
      <c r="A51" s="107"/>
      <c r="B51" s="108"/>
      <c r="C51" s="155" t="s">
        <v>129</v>
      </c>
      <c r="D51" s="156"/>
      <c r="E51" s="110">
        <v>98.194999999999993</v>
      </c>
      <c r="F51" s="111"/>
      <c r="G51" s="112"/>
      <c r="H51" s="113"/>
      <c r="I51" s="113"/>
      <c r="J51" s="113"/>
      <c r="K51" s="113"/>
      <c r="M51" s="75" t="s">
        <v>129</v>
      </c>
      <c r="O51" s="114"/>
      <c r="Q51" s="99"/>
    </row>
    <row r="52" spans="1:59" x14ac:dyDescent="0.25">
      <c r="A52" s="107"/>
      <c r="B52" s="108"/>
      <c r="C52" s="155" t="s">
        <v>130</v>
      </c>
      <c r="D52" s="156"/>
      <c r="E52" s="110">
        <v>-12.494999999999999</v>
      </c>
      <c r="F52" s="111"/>
      <c r="G52" s="112"/>
      <c r="H52" s="113"/>
      <c r="I52" s="113"/>
      <c r="J52" s="113"/>
      <c r="K52" s="113"/>
      <c r="M52" s="75" t="s">
        <v>130</v>
      </c>
      <c r="O52" s="114"/>
      <c r="Q52" s="99"/>
    </row>
    <row r="53" spans="1:59" ht="26.4" x14ac:dyDescent="0.25">
      <c r="A53" s="100">
        <v>17</v>
      </c>
      <c r="B53" s="101" t="s">
        <v>131</v>
      </c>
      <c r="C53" s="102" t="s">
        <v>453</v>
      </c>
      <c r="D53" s="103" t="s">
        <v>83</v>
      </c>
      <c r="E53" s="104">
        <v>6.3</v>
      </c>
      <c r="F53" s="138">
        <v>0</v>
      </c>
      <c r="G53" s="105">
        <f>E53*F53</f>
        <v>0</v>
      </c>
      <c r="H53" s="106">
        <v>1.2500000000000001E-2</v>
      </c>
      <c r="I53" s="106">
        <f>E53*H53</f>
        <v>7.8750000000000001E-2</v>
      </c>
      <c r="J53" s="106">
        <v>0</v>
      </c>
      <c r="K53" s="106">
        <f>E53*J53</f>
        <v>0</v>
      </c>
      <c r="Q53" s="99">
        <v>2</v>
      </c>
      <c r="AA53" s="75">
        <v>12</v>
      </c>
      <c r="AB53" s="75">
        <v>0</v>
      </c>
      <c r="AC53" s="75">
        <v>17</v>
      </c>
      <c r="BB53" s="75">
        <v>1</v>
      </c>
      <c r="BC53" s="75">
        <f>IF(BB53=1,G53,0)</f>
        <v>0</v>
      </c>
      <c r="BD53" s="75">
        <f>IF(BB53=2,G53,0)</f>
        <v>0</v>
      </c>
      <c r="BE53" s="75">
        <f>IF(BB53=3,G53,0)</f>
        <v>0</v>
      </c>
      <c r="BF53" s="75">
        <f>IF(BB53=4,G53,0)</f>
        <v>0</v>
      </c>
      <c r="BG53" s="75">
        <f>IF(BB53=5,G53,0)</f>
        <v>0</v>
      </c>
    </row>
    <row r="54" spans="1:59" x14ac:dyDescent="0.25">
      <c r="A54" s="107"/>
      <c r="B54" s="108"/>
      <c r="C54" s="161" t="s">
        <v>132</v>
      </c>
      <c r="D54" s="162"/>
      <c r="E54" s="162"/>
      <c r="F54" s="162"/>
      <c r="G54" s="163"/>
      <c r="H54" s="109"/>
      <c r="I54" s="109"/>
      <c r="J54" s="109"/>
      <c r="K54" s="109"/>
      <c r="Q54" s="99">
        <v>3</v>
      </c>
    </row>
    <row r="55" spans="1:59" x14ac:dyDescent="0.25">
      <c r="A55" s="107"/>
      <c r="B55" s="108"/>
      <c r="C55" s="155" t="s">
        <v>133</v>
      </c>
      <c r="D55" s="156"/>
      <c r="E55" s="110">
        <v>6.3</v>
      </c>
      <c r="F55" s="111"/>
      <c r="G55" s="112"/>
      <c r="H55" s="113"/>
      <c r="I55" s="113"/>
      <c r="J55" s="113"/>
      <c r="K55" s="113"/>
      <c r="M55" s="75" t="s">
        <v>133</v>
      </c>
      <c r="O55" s="114"/>
      <c r="Q55" s="99"/>
    </row>
    <row r="56" spans="1:59" ht="26.4" x14ac:dyDescent="0.25">
      <c r="A56" s="100">
        <v>18</v>
      </c>
      <c r="B56" s="101" t="s">
        <v>134</v>
      </c>
      <c r="C56" s="102" t="s">
        <v>454</v>
      </c>
      <c r="D56" s="103" t="s">
        <v>83</v>
      </c>
      <c r="E56" s="104">
        <v>26.76</v>
      </c>
      <c r="F56" s="138">
        <v>0</v>
      </c>
      <c r="G56" s="105">
        <f>E56*F56</f>
        <v>0</v>
      </c>
      <c r="H56" s="106">
        <v>1.248E-2</v>
      </c>
      <c r="I56" s="106">
        <f>E56*H56</f>
        <v>0.33396480000000001</v>
      </c>
      <c r="J56" s="106">
        <v>0</v>
      </c>
      <c r="K56" s="106">
        <f>E56*J56</f>
        <v>0</v>
      </c>
      <c r="Q56" s="99">
        <v>2</v>
      </c>
      <c r="AA56" s="75">
        <v>12</v>
      </c>
      <c r="AB56" s="75">
        <v>0</v>
      </c>
      <c r="AC56" s="75">
        <v>18</v>
      </c>
      <c r="BB56" s="75">
        <v>1</v>
      </c>
      <c r="BC56" s="75">
        <f>IF(BB56=1,G56,0)</f>
        <v>0</v>
      </c>
      <c r="BD56" s="75">
        <f>IF(BB56=2,G56,0)</f>
        <v>0</v>
      </c>
      <c r="BE56" s="75">
        <f>IF(BB56=3,G56,0)</f>
        <v>0</v>
      </c>
      <c r="BF56" s="75">
        <f>IF(BB56=4,G56,0)</f>
        <v>0</v>
      </c>
      <c r="BG56" s="75">
        <f>IF(BB56=5,G56,0)</f>
        <v>0</v>
      </c>
    </row>
    <row r="57" spans="1:59" x14ac:dyDescent="0.25">
      <c r="A57" s="107"/>
      <c r="B57" s="108"/>
      <c r="C57" s="161" t="s">
        <v>132</v>
      </c>
      <c r="D57" s="162"/>
      <c r="E57" s="162"/>
      <c r="F57" s="162"/>
      <c r="G57" s="163"/>
      <c r="H57" s="109"/>
      <c r="I57" s="109"/>
      <c r="J57" s="109"/>
      <c r="K57" s="109"/>
      <c r="Q57" s="99">
        <v>3</v>
      </c>
    </row>
    <row r="58" spans="1:59" x14ac:dyDescent="0.25">
      <c r="A58" s="107"/>
      <c r="B58" s="108"/>
      <c r="C58" s="155" t="s">
        <v>135</v>
      </c>
      <c r="D58" s="156"/>
      <c r="E58" s="110">
        <v>22.95</v>
      </c>
      <c r="F58" s="111"/>
      <c r="G58" s="112"/>
      <c r="H58" s="113"/>
      <c r="I58" s="113"/>
      <c r="J58" s="113"/>
      <c r="K58" s="113"/>
      <c r="M58" s="75" t="s">
        <v>135</v>
      </c>
      <c r="O58" s="114"/>
      <c r="Q58" s="99"/>
    </row>
    <row r="59" spans="1:59" x14ac:dyDescent="0.25">
      <c r="A59" s="107"/>
      <c r="B59" s="108"/>
      <c r="C59" s="155" t="s">
        <v>136</v>
      </c>
      <c r="D59" s="156"/>
      <c r="E59" s="110">
        <v>3.81</v>
      </c>
      <c r="F59" s="111"/>
      <c r="G59" s="112"/>
      <c r="H59" s="113"/>
      <c r="I59" s="113"/>
      <c r="J59" s="113"/>
      <c r="K59" s="113"/>
      <c r="M59" s="75" t="s">
        <v>136</v>
      </c>
      <c r="O59" s="114"/>
      <c r="Q59" s="99"/>
    </row>
    <row r="60" spans="1:59" ht="39.6" x14ac:dyDescent="0.25">
      <c r="A60" s="100">
        <v>19</v>
      </c>
      <c r="B60" s="101" t="s">
        <v>137</v>
      </c>
      <c r="C60" s="102" t="s">
        <v>450</v>
      </c>
      <c r="D60" s="103" t="s">
        <v>83</v>
      </c>
      <c r="E60" s="104">
        <v>7.4359999999999999</v>
      </c>
      <c r="F60" s="138">
        <v>0</v>
      </c>
      <c r="G60" s="105">
        <f>E60*F60</f>
        <v>0</v>
      </c>
      <c r="H60" s="106">
        <v>4.0559999999999999E-2</v>
      </c>
      <c r="I60" s="106">
        <f>E60*H60</f>
        <v>0.30160416000000001</v>
      </c>
      <c r="J60" s="106">
        <v>0</v>
      </c>
      <c r="K60" s="106">
        <f>E60*J60</f>
        <v>0</v>
      </c>
      <c r="Q60" s="99">
        <v>2</v>
      </c>
      <c r="AA60" s="75">
        <v>12</v>
      </c>
      <c r="AB60" s="75">
        <v>0</v>
      </c>
      <c r="AC60" s="75">
        <v>19</v>
      </c>
      <c r="BB60" s="75">
        <v>1</v>
      </c>
      <c r="BC60" s="75">
        <f>IF(BB60=1,G60,0)</f>
        <v>0</v>
      </c>
      <c r="BD60" s="75">
        <f>IF(BB60=2,G60,0)</f>
        <v>0</v>
      </c>
      <c r="BE60" s="75">
        <f>IF(BB60=3,G60,0)</f>
        <v>0</v>
      </c>
      <c r="BF60" s="75">
        <f>IF(BB60=4,G60,0)</f>
        <v>0</v>
      </c>
      <c r="BG60" s="75">
        <f>IF(BB60=5,G60,0)</f>
        <v>0</v>
      </c>
    </row>
    <row r="61" spans="1:59" x14ac:dyDescent="0.25">
      <c r="A61" s="107"/>
      <c r="B61" s="108"/>
      <c r="C61" s="161" t="s">
        <v>132</v>
      </c>
      <c r="D61" s="162"/>
      <c r="E61" s="162"/>
      <c r="F61" s="162"/>
      <c r="G61" s="163"/>
      <c r="H61" s="109"/>
      <c r="I61" s="109"/>
      <c r="J61" s="109"/>
      <c r="K61" s="109"/>
      <c r="Q61" s="99">
        <v>3</v>
      </c>
    </row>
    <row r="62" spans="1:59" x14ac:dyDescent="0.25">
      <c r="A62" s="107"/>
      <c r="B62" s="108"/>
      <c r="C62" s="155" t="s">
        <v>138</v>
      </c>
      <c r="D62" s="156"/>
      <c r="E62" s="110">
        <v>7.4359999999999999</v>
      </c>
      <c r="F62" s="111"/>
      <c r="G62" s="112"/>
      <c r="H62" s="113"/>
      <c r="I62" s="113"/>
      <c r="J62" s="113"/>
      <c r="K62" s="113"/>
      <c r="M62" s="75" t="s">
        <v>138</v>
      </c>
      <c r="O62" s="114"/>
      <c r="Q62" s="99"/>
    </row>
    <row r="63" spans="1:59" ht="39.6" x14ac:dyDescent="0.25">
      <c r="A63" s="100">
        <v>20</v>
      </c>
      <c r="B63" s="101" t="s">
        <v>139</v>
      </c>
      <c r="C63" s="102" t="s">
        <v>449</v>
      </c>
      <c r="D63" s="103" t="s">
        <v>83</v>
      </c>
      <c r="E63" s="104">
        <v>18.600000000000001</v>
      </c>
      <c r="F63" s="138">
        <v>0</v>
      </c>
      <c r="G63" s="105">
        <f>E63*F63</f>
        <v>0</v>
      </c>
      <c r="H63" s="106">
        <v>3.1379999999999998E-2</v>
      </c>
      <c r="I63" s="106">
        <f>E63*H63</f>
        <v>0.58366799999999996</v>
      </c>
      <c r="J63" s="106">
        <v>0</v>
      </c>
      <c r="K63" s="106">
        <f>E63*J63</f>
        <v>0</v>
      </c>
      <c r="Q63" s="99">
        <v>2</v>
      </c>
      <c r="AA63" s="75">
        <v>12</v>
      </c>
      <c r="AB63" s="75">
        <v>0</v>
      </c>
      <c r="AC63" s="75">
        <v>20</v>
      </c>
      <c r="BB63" s="75">
        <v>1</v>
      </c>
      <c r="BC63" s="75">
        <f>IF(BB63=1,G63,0)</f>
        <v>0</v>
      </c>
      <c r="BD63" s="75">
        <f>IF(BB63=2,G63,0)</f>
        <v>0</v>
      </c>
      <c r="BE63" s="75">
        <f>IF(BB63=3,G63,0)</f>
        <v>0</v>
      </c>
      <c r="BF63" s="75">
        <f>IF(BB63=4,G63,0)</f>
        <v>0</v>
      </c>
      <c r="BG63" s="75">
        <f>IF(BB63=5,G63,0)</f>
        <v>0</v>
      </c>
    </row>
    <row r="64" spans="1:59" x14ac:dyDescent="0.25">
      <c r="A64" s="107"/>
      <c r="B64" s="108"/>
      <c r="C64" s="155" t="s">
        <v>140</v>
      </c>
      <c r="D64" s="156"/>
      <c r="E64" s="110">
        <v>18.600000000000001</v>
      </c>
      <c r="F64" s="111"/>
      <c r="G64" s="112"/>
      <c r="H64" s="113"/>
      <c r="I64" s="113"/>
      <c r="J64" s="113"/>
      <c r="K64" s="113"/>
      <c r="M64" s="75" t="s">
        <v>140</v>
      </c>
      <c r="O64" s="114"/>
      <c r="Q64" s="99"/>
    </row>
    <row r="65" spans="1:59" ht="26.4" x14ac:dyDescent="0.25">
      <c r="A65" s="100">
        <v>21</v>
      </c>
      <c r="B65" s="101" t="s">
        <v>141</v>
      </c>
      <c r="C65" s="102" t="s">
        <v>448</v>
      </c>
      <c r="D65" s="103" t="s">
        <v>83</v>
      </c>
      <c r="E65" s="104">
        <v>3.7675000000000001</v>
      </c>
      <c r="F65" s="138">
        <v>0</v>
      </c>
      <c r="G65" s="105">
        <f>E65*F65</f>
        <v>0</v>
      </c>
      <c r="H65" s="106">
        <v>1.7569999999999999E-2</v>
      </c>
      <c r="I65" s="106">
        <f>E65*H65</f>
        <v>6.6194975000000003E-2</v>
      </c>
      <c r="J65" s="106">
        <v>0</v>
      </c>
      <c r="K65" s="106">
        <f>E65*J65</f>
        <v>0</v>
      </c>
      <c r="Q65" s="99">
        <v>2</v>
      </c>
      <c r="AA65" s="75">
        <v>12</v>
      </c>
      <c r="AB65" s="75">
        <v>0</v>
      </c>
      <c r="AC65" s="75">
        <v>21</v>
      </c>
      <c r="BB65" s="75">
        <v>1</v>
      </c>
      <c r="BC65" s="75">
        <f>IF(BB65=1,G65,0)</f>
        <v>0</v>
      </c>
      <c r="BD65" s="75">
        <f>IF(BB65=2,G65,0)</f>
        <v>0</v>
      </c>
      <c r="BE65" s="75">
        <f>IF(BB65=3,G65,0)</f>
        <v>0</v>
      </c>
      <c r="BF65" s="75">
        <f>IF(BB65=4,G65,0)</f>
        <v>0</v>
      </c>
      <c r="BG65" s="75">
        <f>IF(BB65=5,G65,0)</f>
        <v>0</v>
      </c>
    </row>
    <row r="66" spans="1:59" x14ac:dyDescent="0.25">
      <c r="A66" s="107"/>
      <c r="B66" s="108"/>
      <c r="C66" s="155" t="s">
        <v>142</v>
      </c>
      <c r="D66" s="156"/>
      <c r="E66" s="110">
        <v>3.7675000000000001</v>
      </c>
      <c r="F66" s="111"/>
      <c r="G66" s="112"/>
      <c r="H66" s="113"/>
      <c r="I66" s="113"/>
      <c r="J66" s="113"/>
      <c r="K66" s="113"/>
      <c r="M66" s="75" t="s">
        <v>142</v>
      </c>
      <c r="O66" s="114"/>
      <c r="Q66" s="99"/>
    </row>
    <row r="67" spans="1:59" x14ac:dyDescent="0.25">
      <c r="A67" s="100">
        <v>22</v>
      </c>
      <c r="B67" s="101" t="s">
        <v>143</v>
      </c>
      <c r="C67" s="102" t="s">
        <v>144</v>
      </c>
      <c r="D67" s="103" t="s">
        <v>83</v>
      </c>
      <c r="E67" s="104">
        <v>29.8035</v>
      </c>
      <c r="F67" s="138">
        <v>0</v>
      </c>
      <c r="G67" s="105">
        <f>E67*F67</f>
        <v>0</v>
      </c>
      <c r="H67" s="106">
        <v>0</v>
      </c>
      <c r="I67" s="106">
        <f>E67*H67</f>
        <v>0</v>
      </c>
      <c r="J67" s="106">
        <v>0</v>
      </c>
      <c r="K67" s="106">
        <f>E67*J67</f>
        <v>0</v>
      </c>
      <c r="Q67" s="99">
        <v>2</v>
      </c>
      <c r="AA67" s="75">
        <v>12</v>
      </c>
      <c r="AB67" s="75">
        <v>0</v>
      </c>
      <c r="AC67" s="75">
        <v>22</v>
      </c>
      <c r="BB67" s="75">
        <v>1</v>
      </c>
      <c r="BC67" s="75">
        <f>IF(BB67=1,G67,0)</f>
        <v>0</v>
      </c>
      <c r="BD67" s="75">
        <f>IF(BB67=2,G67,0)</f>
        <v>0</v>
      </c>
      <c r="BE67" s="75">
        <f>IF(BB67=3,G67,0)</f>
        <v>0</v>
      </c>
      <c r="BF67" s="75">
        <f>IF(BB67=4,G67,0)</f>
        <v>0</v>
      </c>
      <c r="BG67" s="75">
        <f>IF(BB67=5,G67,0)</f>
        <v>0</v>
      </c>
    </row>
    <row r="68" spans="1:59" x14ac:dyDescent="0.25">
      <c r="A68" s="107"/>
      <c r="B68" s="108"/>
      <c r="C68" s="155" t="s">
        <v>145</v>
      </c>
      <c r="D68" s="156"/>
      <c r="E68" s="110">
        <v>29.8035</v>
      </c>
      <c r="F68" s="111"/>
      <c r="G68" s="112"/>
      <c r="H68" s="113"/>
      <c r="I68" s="113"/>
      <c r="J68" s="113"/>
      <c r="K68" s="113"/>
      <c r="M68" s="75" t="s">
        <v>145</v>
      </c>
      <c r="O68" s="114"/>
      <c r="Q68" s="99"/>
    </row>
    <row r="69" spans="1:59" ht="26.4" x14ac:dyDescent="0.25">
      <c r="A69" s="100">
        <v>23</v>
      </c>
      <c r="B69" s="101" t="s">
        <v>146</v>
      </c>
      <c r="C69" s="102" t="s">
        <v>451</v>
      </c>
      <c r="D69" s="103" t="s">
        <v>83</v>
      </c>
      <c r="E69" s="104">
        <v>45.032499999999999</v>
      </c>
      <c r="F69" s="138">
        <v>0</v>
      </c>
      <c r="G69" s="105">
        <f>E69*F69</f>
        <v>0</v>
      </c>
      <c r="H69" s="106">
        <v>1.7520000000000001E-2</v>
      </c>
      <c r="I69" s="106">
        <f>E69*H69</f>
        <v>0.78896940000000004</v>
      </c>
      <c r="J69" s="106">
        <v>0</v>
      </c>
      <c r="K69" s="106">
        <f>E69*J69</f>
        <v>0</v>
      </c>
      <c r="Q69" s="99">
        <v>2</v>
      </c>
      <c r="AA69" s="75">
        <v>12</v>
      </c>
      <c r="AB69" s="75">
        <v>0</v>
      </c>
      <c r="AC69" s="75">
        <v>23</v>
      </c>
      <c r="BB69" s="75">
        <v>1</v>
      </c>
      <c r="BC69" s="75">
        <f>IF(BB69=1,G69,0)</f>
        <v>0</v>
      </c>
      <c r="BD69" s="75">
        <f>IF(BB69=2,G69,0)</f>
        <v>0</v>
      </c>
      <c r="BE69" s="75">
        <f>IF(BB69=3,G69,0)</f>
        <v>0</v>
      </c>
      <c r="BF69" s="75">
        <f>IF(BB69=4,G69,0)</f>
        <v>0</v>
      </c>
      <c r="BG69" s="75">
        <f>IF(BB69=5,G69,0)</f>
        <v>0</v>
      </c>
    </row>
    <row r="70" spans="1:59" ht="16.5" customHeight="1" x14ac:dyDescent="0.25">
      <c r="A70" s="107"/>
      <c r="B70" s="108"/>
      <c r="C70" s="161" t="s">
        <v>147</v>
      </c>
      <c r="D70" s="162"/>
      <c r="E70" s="162"/>
      <c r="F70" s="162"/>
      <c r="G70" s="163"/>
      <c r="H70" s="109"/>
      <c r="I70" s="109"/>
      <c r="J70" s="109"/>
      <c r="K70" s="109"/>
      <c r="Q70" s="99">
        <v>3</v>
      </c>
    </row>
    <row r="71" spans="1:59" x14ac:dyDescent="0.25">
      <c r="A71" s="107"/>
      <c r="B71" s="108"/>
      <c r="C71" s="155" t="s">
        <v>148</v>
      </c>
      <c r="D71" s="156"/>
      <c r="E71" s="110">
        <v>38.3825</v>
      </c>
      <c r="F71" s="111"/>
      <c r="G71" s="112"/>
      <c r="H71" s="113"/>
      <c r="I71" s="113"/>
      <c r="J71" s="113"/>
      <c r="K71" s="113"/>
      <c r="M71" s="75" t="s">
        <v>148</v>
      </c>
      <c r="O71" s="114"/>
      <c r="Q71" s="99"/>
    </row>
    <row r="72" spans="1:59" x14ac:dyDescent="0.25">
      <c r="A72" s="107"/>
      <c r="B72" s="108"/>
      <c r="C72" s="155" t="s">
        <v>149</v>
      </c>
      <c r="D72" s="156"/>
      <c r="E72" s="110">
        <v>6.65</v>
      </c>
      <c r="F72" s="111"/>
      <c r="G72" s="112"/>
      <c r="H72" s="113"/>
      <c r="I72" s="113"/>
      <c r="J72" s="113"/>
      <c r="K72" s="113"/>
      <c r="M72" s="75" t="s">
        <v>149</v>
      </c>
      <c r="O72" s="114"/>
      <c r="Q72" s="99"/>
    </row>
    <row r="73" spans="1:59" x14ac:dyDescent="0.25">
      <c r="A73" s="100">
        <v>24</v>
      </c>
      <c r="B73" s="101" t="s">
        <v>150</v>
      </c>
      <c r="C73" s="102" t="s">
        <v>151</v>
      </c>
      <c r="D73" s="103" t="s">
        <v>83</v>
      </c>
      <c r="E73" s="104">
        <v>25.91</v>
      </c>
      <c r="F73" s="138">
        <v>0</v>
      </c>
      <c r="G73" s="105">
        <f>E73*F73</f>
        <v>0</v>
      </c>
      <c r="H73" s="106">
        <v>9.4000000000000004E-3</v>
      </c>
      <c r="I73" s="106">
        <f>E73*H73</f>
        <v>0.24355400000000002</v>
      </c>
      <c r="J73" s="106">
        <v>0</v>
      </c>
      <c r="K73" s="106">
        <f>E73*J73</f>
        <v>0</v>
      </c>
      <c r="Q73" s="99">
        <v>2</v>
      </c>
      <c r="AA73" s="75">
        <v>12</v>
      </c>
      <c r="AB73" s="75">
        <v>0</v>
      </c>
      <c r="AC73" s="75">
        <v>24</v>
      </c>
      <c r="BB73" s="75">
        <v>1</v>
      </c>
      <c r="BC73" s="75">
        <f>IF(BB73=1,G73,0)</f>
        <v>0</v>
      </c>
      <c r="BD73" s="75">
        <f>IF(BB73=2,G73,0)</f>
        <v>0</v>
      </c>
      <c r="BE73" s="75">
        <f>IF(BB73=3,G73,0)</f>
        <v>0</v>
      </c>
      <c r="BF73" s="75">
        <f>IF(BB73=4,G73,0)</f>
        <v>0</v>
      </c>
      <c r="BG73" s="75">
        <f>IF(BB73=5,G73,0)</f>
        <v>0</v>
      </c>
    </row>
    <row r="74" spans="1:59" x14ac:dyDescent="0.25">
      <c r="A74" s="107"/>
      <c r="B74" s="108"/>
      <c r="C74" s="155" t="s">
        <v>152</v>
      </c>
      <c r="D74" s="156"/>
      <c r="E74" s="110">
        <v>19.11</v>
      </c>
      <c r="F74" s="111"/>
      <c r="G74" s="112"/>
      <c r="H74" s="113"/>
      <c r="I74" s="113"/>
      <c r="J74" s="113"/>
      <c r="K74" s="113"/>
      <c r="M74" s="75" t="s">
        <v>152</v>
      </c>
      <c r="O74" s="114"/>
      <c r="Q74" s="99"/>
    </row>
    <row r="75" spans="1:59" x14ac:dyDescent="0.25">
      <c r="A75" s="107"/>
      <c r="B75" s="108"/>
      <c r="C75" s="155" t="s">
        <v>153</v>
      </c>
      <c r="D75" s="156"/>
      <c r="E75" s="110">
        <v>6.8</v>
      </c>
      <c r="F75" s="111"/>
      <c r="G75" s="112"/>
      <c r="H75" s="113"/>
      <c r="I75" s="113"/>
      <c r="J75" s="113"/>
      <c r="K75" s="113"/>
      <c r="M75" s="75" t="s">
        <v>153</v>
      </c>
      <c r="O75" s="114"/>
      <c r="Q75" s="99"/>
    </row>
    <row r="76" spans="1:59" x14ac:dyDescent="0.25">
      <c r="A76" s="100">
        <v>25</v>
      </c>
      <c r="B76" s="101" t="s">
        <v>154</v>
      </c>
      <c r="C76" s="102" t="s">
        <v>155</v>
      </c>
      <c r="D76" s="103" t="s">
        <v>79</v>
      </c>
      <c r="E76" s="104">
        <v>132.5</v>
      </c>
      <c r="F76" s="138">
        <v>0</v>
      </c>
      <c r="G76" s="105">
        <f>E76*F76</f>
        <v>0</v>
      </c>
      <c r="H76" s="106">
        <v>0</v>
      </c>
      <c r="I76" s="106">
        <f>E76*H76</f>
        <v>0</v>
      </c>
      <c r="J76" s="106">
        <v>0</v>
      </c>
      <c r="K76" s="106">
        <f>E76*J76</f>
        <v>0</v>
      </c>
      <c r="Q76" s="99">
        <v>2</v>
      </c>
      <c r="AA76" s="75">
        <v>12</v>
      </c>
      <c r="AB76" s="75">
        <v>0</v>
      </c>
      <c r="AC76" s="75">
        <v>25</v>
      </c>
      <c r="BB76" s="75">
        <v>1</v>
      </c>
      <c r="BC76" s="75">
        <f>IF(BB76=1,G76,0)</f>
        <v>0</v>
      </c>
      <c r="BD76" s="75">
        <f>IF(BB76=2,G76,0)</f>
        <v>0</v>
      </c>
      <c r="BE76" s="75">
        <f>IF(BB76=3,G76,0)</f>
        <v>0</v>
      </c>
      <c r="BF76" s="75">
        <f>IF(BB76=4,G76,0)</f>
        <v>0</v>
      </c>
      <c r="BG76" s="75">
        <f>IF(BB76=5,G76,0)</f>
        <v>0</v>
      </c>
    </row>
    <row r="77" spans="1:59" x14ac:dyDescent="0.25">
      <c r="A77" s="107"/>
      <c r="B77" s="108"/>
      <c r="C77" s="155" t="s">
        <v>156</v>
      </c>
      <c r="D77" s="156"/>
      <c r="E77" s="110">
        <v>107.1</v>
      </c>
      <c r="F77" s="111"/>
      <c r="G77" s="112"/>
      <c r="H77" s="113"/>
      <c r="I77" s="113"/>
      <c r="J77" s="113"/>
      <c r="K77" s="113"/>
      <c r="M77" s="75" t="s">
        <v>156</v>
      </c>
      <c r="O77" s="114"/>
      <c r="Q77" s="99"/>
    </row>
    <row r="78" spans="1:59" x14ac:dyDescent="0.25">
      <c r="A78" s="107"/>
      <c r="B78" s="108"/>
      <c r="C78" s="155" t="s">
        <v>157</v>
      </c>
      <c r="D78" s="156"/>
      <c r="E78" s="110">
        <v>25.4</v>
      </c>
      <c r="F78" s="111"/>
      <c r="G78" s="112"/>
      <c r="H78" s="113"/>
      <c r="I78" s="113"/>
      <c r="J78" s="113"/>
      <c r="K78" s="113"/>
      <c r="M78" s="75" t="s">
        <v>157</v>
      </c>
      <c r="O78" s="114"/>
      <c r="Q78" s="99"/>
    </row>
    <row r="79" spans="1:59" x14ac:dyDescent="0.25">
      <c r="A79" s="115"/>
      <c r="B79" s="116" t="s">
        <v>66</v>
      </c>
      <c r="C79" s="117" t="str">
        <f>CONCATENATE(B37," ",C37)</f>
        <v>62 Upravy povrchů vnější</v>
      </c>
      <c r="D79" s="115"/>
      <c r="E79" s="118"/>
      <c r="F79" s="118"/>
      <c r="G79" s="119">
        <f>SUM(G37:G78)</f>
        <v>0</v>
      </c>
      <c r="H79" s="120"/>
      <c r="I79" s="121">
        <f>SUM(I37:I78)</f>
        <v>6.1601867349999999</v>
      </c>
      <c r="J79" s="120"/>
      <c r="K79" s="121">
        <f>SUM(K37:K78)</f>
        <v>0</v>
      </c>
      <c r="Q79" s="99">
        <v>4</v>
      </c>
      <c r="BC79" s="122">
        <f>SUM(BC37:BC78)</f>
        <v>0</v>
      </c>
      <c r="BD79" s="122">
        <f>SUM(BD37:BD78)</f>
        <v>0</v>
      </c>
      <c r="BE79" s="122">
        <f>SUM(BE37:BE78)</f>
        <v>0</v>
      </c>
      <c r="BF79" s="122">
        <f>SUM(BF37:BF78)</f>
        <v>0</v>
      </c>
      <c r="BG79" s="122">
        <f>SUM(BG37:BG78)</f>
        <v>0</v>
      </c>
    </row>
    <row r="80" spans="1:59" x14ac:dyDescent="0.25">
      <c r="A80" s="92" t="s">
        <v>62</v>
      </c>
      <c r="B80" s="93" t="s">
        <v>158</v>
      </c>
      <c r="C80" s="94" t="s">
        <v>159</v>
      </c>
      <c r="D80" s="95"/>
      <c r="E80" s="96"/>
      <c r="F80" s="96"/>
      <c r="G80" s="97"/>
      <c r="H80" s="98"/>
      <c r="I80" s="98"/>
      <c r="J80" s="98"/>
      <c r="K80" s="98"/>
      <c r="Q80" s="99">
        <v>1</v>
      </c>
    </row>
    <row r="81" spans="1:59" x14ac:dyDescent="0.25">
      <c r="A81" s="100">
        <v>26</v>
      </c>
      <c r="B81" s="101" t="s">
        <v>160</v>
      </c>
      <c r="C81" s="102" t="s">
        <v>161</v>
      </c>
      <c r="D81" s="103" t="s">
        <v>71</v>
      </c>
      <c r="E81" s="104">
        <v>0.61199999999999999</v>
      </c>
      <c r="F81" s="138"/>
      <c r="G81" s="105">
        <f>E81*F81</f>
        <v>0</v>
      </c>
      <c r="H81" s="106">
        <v>2.5249999999999999</v>
      </c>
      <c r="I81" s="106">
        <f>E81*H81</f>
        <v>1.5452999999999999</v>
      </c>
      <c r="J81" s="106">
        <v>0</v>
      </c>
      <c r="K81" s="106">
        <f>E81*J81</f>
        <v>0</v>
      </c>
      <c r="Q81" s="99">
        <v>2</v>
      </c>
      <c r="AA81" s="75">
        <v>12</v>
      </c>
      <c r="AB81" s="75">
        <v>0</v>
      </c>
      <c r="AC81" s="75">
        <v>26</v>
      </c>
      <c r="BB81" s="75">
        <v>1</v>
      </c>
      <c r="BC81" s="75">
        <f>IF(BB81=1,G81,0)</f>
        <v>0</v>
      </c>
      <c r="BD81" s="75">
        <f>IF(BB81=2,G81,0)</f>
        <v>0</v>
      </c>
      <c r="BE81" s="75">
        <f>IF(BB81=3,G81,0)</f>
        <v>0</v>
      </c>
      <c r="BF81" s="75">
        <f>IF(BB81=4,G81,0)</f>
        <v>0</v>
      </c>
      <c r="BG81" s="75">
        <f>IF(BB81=5,G81,0)</f>
        <v>0</v>
      </c>
    </row>
    <row r="82" spans="1:59" x14ac:dyDescent="0.25">
      <c r="A82" s="107"/>
      <c r="B82" s="108"/>
      <c r="C82" s="155" t="s">
        <v>162</v>
      </c>
      <c r="D82" s="156"/>
      <c r="E82" s="110">
        <v>0.61199999999999999</v>
      </c>
      <c r="F82" s="111"/>
      <c r="G82" s="112"/>
      <c r="H82" s="113"/>
      <c r="I82" s="113"/>
      <c r="J82" s="113"/>
      <c r="K82" s="113"/>
      <c r="M82" s="75" t="s">
        <v>162</v>
      </c>
      <c r="O82" s="114"/>
      <c r="Q82" s="99"/>
    </row>
    <row r="83" spans="1:59" x14ac:dyDescent="0.25">
      <c r="A83" s="115"/>
      <c r="B83" s="116" t="s">
        <v>66</v>
      </c>
      <c r="C83" s="117" t="str">
        <f>CONCATENATE(B80," ",C80)</f>
        <v>63 Podlahy a podlahové konstrukce</v>
      </c>
      <c r="D83" s="115"/>
      <c r="E83" s="118"/>
      <c r="F83" s="118"/>
      <c r="G83" s="119">
        <f>SUM(G80:G82)</f>
        <v>0</v>
      </c>
      <c r="H83" s="120"/>
      <c r="I83" s="121">
        <f>SUM(I80:I82)</f>
        <v>1.5452999999999999</v>
      </c>
      <c r="J83" s="120"/>
      <c r="K83" s="121">
        <f>SUM(K80:K82)</f>
        <v>0</v>
      </c>
      <c r="Q83" s="99">
        <v>4</v>
      </c>
      <c r="BC83" s="122">
        <f>SUM(BC80:BC82)</f>
        <v>0</v>
      </c>
      <c r="BD83" s="122">
        <f>SUM(BD80:BD82)</f>
        <v>0</v>
      </c>
      <c r="BE83" s="122">
        <f>SUM(BE80:BE82)</f>
        <v>0</v>
      </c>
      <c r="BF83" s="122">
        <f>SUM(BF80:BF82)</f>
        <v>0</v>
      </c>
      <c r="BG83" s="122">
        <f>SUM(BG80:BG82)</f>
        <v>0</v>
      </c>
    </row>
    <row r="84" spans="1:59" x14ac:dyDescent="0.25">
      <c r="A84" s="92" t="s">
        <v>62</v>
      </c>
      <c r="B84" s="93" t="s">
        <v>163</v>
      </c>
      <c r="C84" s="94" t="s">
        <v>164</v>
      </c>
      <c r="D84" s="95"/>
      <c r="E84" s="96"/>
      <c r="F84" s="96"/>
      <c r="G84" s="97"/>
      <c r="H84" s="98"/>
      <c r="I84" s="98"/>
      <c r="J84" s="98"/>
      <c r="K84" s="98"/>
      <c r="Q84" s="99">
        <v>1</v>
      </c>
    </row>
    <row r="85" spans="1:59" x14ac:dyDescent="0.25">
      <c r="A85" s="100">
        <v>27</v>
      </c>
      <c r="B85" s="101" t="s">
        <v>165</v>
      </c>
      <c r="C85" s="102" t="s">
        <v>166</v>
      </c>
      <c r="D85" s="103" t="s">
        <v>83</v>
      </c>
      <c r="E85" s="104">
        <v>83.7</v>
      </c>
      <c r="F85" s="138">
        <v>0</v>
      </c>
      <c r="G85" s="105">
        <f>E85*F85</f>
        <v>0</v>
      </c>
      <c r="H85" s="106">
        <v>5.9199999999999999E-3</v>
      </c>
      <c r="I85" s="106">
        <f>E85*H85</f>
        <v>0.495504</v>
      </c>
      <c r="J85" s="106">
        <v>0</v>
      </c>
      <c r="K85" s="106">
        <f>E85*J85</f>
        <v>0</v>
      </c>
      <c r="Q85" s="99">
        <v>2</v>
      </c>
      <c r="AA85" s="75">
        <v>12</v>
      </c>
      <c r="AB85" s="75">
        <v>0</v>
      </c>
      <c r="AC85" s="75">
        <v>27</v>
      </c>
      <c r="BB85" s="75">
        <v>1</v>
      </c>
      <c r="BC85" s="75">
        <f>IF(BB85=1,G85,0)</f>
        <v>0</v>
      </c>
      <c r="BD85" s="75">
        <f>IF(BB85=2,G85,0)</f>
        <v>0</v>
      </c>
      <c r="BE85" s="75">
        <f>IF(BB85=3,G85,0)</f>
        <v>0</v>
      </c>
      <c r="BF85" s="75">
        <f>IF(BB85=4,G85,0)</f>
        <v>0</v>
      </c>
      <c r="BG85" s="75">
        <f>IF(BB85=5,G85,0)</f>
        <v>0</v>
      </c>
    </row>
    <row r="86" spans="1:59" x14ac:dyDescent="0.25">
      <c r="A86" s="107"/>
      <c r="B86" s="108"/>
      <c r="C86" s="155" t="s">
        <v>167</v>
      </c>
      <c r="D86" s="156"/>
      <c r="E86" s="110">
        <v>83.7</v>
      </c>
      <c r="F86" s="111"/>
      <c r="G86" s="112"/>
      <c r="H86" s="113"/>
      <c r="I86" s="113"/>
      <c r="J86" s="113"/>
      <c r="K86" s="113"/>
      <c r="M86" s="75" t="s">
        <v>167</v>
      </c>
      <c r="O86" s="114"/>
      <c r="Q86" s="99"/>
    </row>
    <row r="87" spans="1:59" x14ac:dyDescent="0.25">
      <c r="A87" s="100">
        <v>28</v>
      </c>
      <c r="B87" s="101" t="s">
        <v>168</v>
      </c>
      <c r="C87" s="102" t="s">
        <v>169</v>
      </c>
      <c r="D87" s="103" t="s">
        <v>83</v>
      </c>
      <c r="E87" s="104">
        <v>146.16</v>
      </c>
      <c r="F87" s="138">
        <v>0</v>
      </c>
      <c r="G87" s="105">
        <f>E87*F87</f>
        <v>0</v>
      </c>
      <c r="H87" s="106">
        <v>1.8380000000000001E-2</v>
      </c>
      <c r="I87" s="106">
        <f>E87*H87</f>
        <v>2.6864208000000001</v>
      </c>
      <c r="J87" s="106">
        <v>0</v>
      </c>
      <c r="K87" s="106">
        <f>E87*J87</f>
        <v>0</v>
      </c>
      <c r="Q87" s="99">
        <v>2</v>
      </c>
      <c r="AA87" s="75">
        <v>12</v>
      </c>
      <c r="AB87" s="75">
        <v>0</v>
      </c>
      <c r="AC87" s="75">
        <v>28</v>
      </c>
      <c r="BB87" s="75">
        <v>1</v>
      </c>
      <c r="BC87" s="75">
        <f>IF(BB87=1,G87,0)</f>
        <v>0</v>
      </c>
      <c r="BD87" s="75">
        <f>IF(BB87=2,G87,0)</f>
        <v>0</v>
      </c>
      <c r="BE87" s="75">
        <f>IF(BB87=3,G87,0)</f>
        <v>0</v>
      </c>
      <c r="BF87" s="75">
        <f>IF(BB87=4,G87,0)</f>
        <v>0</v>
      </c>
      <c r="BG87" s="75">
        <f>IF(BB87=5,G87,0)</f>
        <v>0</v>
      </c>
    </row>
    <row r="88" spans="1:59" x14ac:dyDescent="0.25">
      <c r="A88" s="107"/>
      <c r="B88" s="108"/>
      <c r="C88" s="155" t="s">
        <v>170</v>
      </c>
      <c r="D88" s="156"/>
      <c r="E88" s="110">
        <v>146.16</v>
      </c>
      <c r="F88" s="111"/>
      <c r="G88" s="112"/>
      <c r="H88" s="113"/>
      <c r="I88" s="113"/>
      <c r="J88" s="113"/>
      <c r="K88" s="113"/>
      <c r="M88" s="75" t="s">
        <v>170</v>
      </c>
      <c r="O88" s="114"/>
      <c r="Q88" s="99"/>
    </row>
    <row r="89" spans="1:59" ht="26.4" x14ac:dyDescent="0.25">
      <c r="A89" s="100">
        <v>29</v>
      </c>
      <c r="B89" s="101" t="s">
        <v>171</v>
      </c>
      <c r="C89" s="102" t="s">
        <v>172</v>
      </c>
      <c r="D89" s="103" t="s">
        <v>83</v>
      </c>
      <c r="E89" s="104">
        <v>292.32</v>
      </c>
      <c r="F89" s="138">
        <v>0</v>
      </c>
      <c r="G89" s="105">
        <f>E89*F89</f>
        <v>0</v>
      </c>
      <c r="H89" s="106">
        <v>0</v>
      </c>
      <c r="I89" s="106">
        <f>E89*H89</f>
        <v>0</v>
      </c>
      <c r="J89" s="106">
        <v>0</v>
      </c>
      <c r="K89" s="106">
        <f>E89*J89</f>
        <v>0</v>
      </c>
      <c r="Q89" s="99">
        <v>2</v>
      </c>
      <c r="AA89" s="75">
        <v>12</v>
      </c>
      <c r="AB89" s="75">
        <v>0</v>
      </c>
      <c r="AC89" s="75">
        <v>29</v>
      </c>
      <c r="BB89" s="75">
        <v>1</v>
      </c>
      <c r="BC89" s="75">
        <f>IF(BB89=1,G89,0)</f>
        <v>0</v>
      </c>
      <c r="BD89" s="75">
        <f>IF(BB89=2,G89,0)</f>
        <v>0</v>
      </c>
      <c r="BE89" s="75">
        <f>IF(BB89=3,G89,0)</f>
        <v>0</v>
      </c>
      <c r="BF89" s="75">
        <f>IF(BB89=4,G89,0)</f>
        <v>0</v>
      </c>
      <c r="BG89" s="75">
        <f>IF(BB89=5,G89,0)</f>
        <v>0</v>
      </c>
    </row>
    <row r="90" spans="1:59" x14ac:dyDescent="0.25">
      <c r="A90" s="107"/>
      <c r="B90" s="108"/>
      <c r="C90" s="155" t="s">
        <v>173</v>
      </c>
      <c r="D90" s="156"/>
      <c r="E90" s="110">
        <v>292.32</v>
      </c>
      <c r="F90" s="111"/>
      <c r="G90" s="112"/>
      <c r="H90" s="113"/>
      <c r="I90" s="113"/>
      <c r="J90" s="113"/>
      <c r="K90" s="113"/>
      <c r="M90" s="75" t="s">
        <v>173</v>
      </c>
      <c r="O90" s="114"/>
      <c r="Q90" s="99"/>
    </row>
    <row r="91" spans="1:59" x14ac:dyDescent="0.25">
      <c r="A91" s="100">
        <v>30</v>
      </c>
      <c r="B91" s="101" t="s">
        <v>174</v>
      </c>
      <c r="C91" s="102" t="s">
        <v>175</v>
      </c>
      <c r="D91" s="103" t="s">
        <v>83</v>
      </c>
      <c r="E91" s="104">
        <v>146.16</v>
      </c>
      <c r="F91" s="138">
        <v>0</v>
      </c>
      <c r="G91" s="105">
        <f>E91*F91</f>
        <v>0</v>
      </c>
      <c r="H91" s="106">
        <v>0</v>
      </c>
      <c r="I91" s="106">
        <f>E91*H91</f>
        <v>0</v>
      </c>
      <c r="J91" s="106">
        <v>0</v>
      </c>
      <c r="K91" s="106">
        <f>E91*J91</f>
        <v>0</v>
      </c>
      <c r="Q91" s="99">
        <v>2</v>
      </c>
      <c r="AA91" s="75">
        <v>12</v>
      </c>
      <c r="AB91" s="75">
        <v>0</v>
      </c>
      <c r="AC91" s="75">
        <v>30</v>
      </c>
      <c r="BB91" s="75">
        <v>1</v>
      </c>
      <c r="BC91" s="75">
        <f>IF(BB91=1,G91,0)</f>
        <v>0</v>
      </c>
      <c r="BD91" s="75">
        <f>IF(BB91=2,G91,0)</f>
        <v>0</v>
      </c>
      <c r="BE91" s="75">
        <f>IF(BB91=3,G91,0)</f>
        <v>0</v>
      </c>
      <c r="BF91" s="75">
        <f>IF(BB91=4,G91,0)</f>
        <v>0</v>
      </c>
      <c r="BG91" s="75">
        <f>IF(BB91=5,G91,0)</f>
        <v>0</v>
      </c>
    </row>
    <row r="92" spans="1:59" x14ac:dyDescent="0.25">
      <c r="A92" s="115"/>
      <c r="B92" s="116" t="s">
        <v>66</v>
      </c>
      <c r="C92" s="117" t="str">
        <f>CONCATENATE(B84," ",C84)</f>
        <v>94 Lešení a stavební výtahy</v>
      </c>
      <c r="D92" s="115"/>
      <c r="E92" s="118"/>
      <c r="F92" s="118"/>
      <c r="G92" s="119">
        <f>SUM(G84:G91)</f>
        <v>0</v>
      </c>
      <c r="H92" s="120"/>
      <c r="I92" s="121">
        <f>SUM(I84:I91)</f>
        <v>3.1819248</v>
      </c>
      <c r="J92" s="120"/>
      <c r="K92" s="121">
        <f>SUM(K84:K91)</f>
        <v>0</v>
      </c>
      <c r="Q92" s="99">
        <v>4</v>
      </c>
      <c r="BC92" s="122">
        <f>SUM(BC84:BC91)</f>
        <v>0</v>
      </c>
      <c r="BD92" s="122">
        <f>SUM(BD84:BD91)</f>
        <v>0</v>
      </c>
      <c r="BE92" s="122">
        <f>SUM(BE84:BE91)</f>
        <v>0</v>
      </c>
      <c r="BF92" s="122">
        <f>SUM(BF84:BF91)</f>
        <v>0</v>
      </c>
      <c r="BG92" s="122">
        <f>SUM(BG84:BG91)</f>
        <v>0</v>
      </c>
    </row>
    <row r="93" spans="1:59" x14ac:dyDescent="0.25">
      <c r="A93" s="92" t="s">
        <v>62</v>
      </c>
      <c r="B93" s="93" t="s">
        <v>176</v>
      </c>
      <c r="C93" s="94" t="s">
        <v>177</v>
      </c>
      <c r="D93" s="95"/>
      <c r="E93" s="96"/>
      <c r="F93" s="96"/>
      <c r="G93" s="97"/>
      <c r="H93" s="98"/>
      <c r="I93" s="98"/>
      <c r="J93" s="98"/>
      <c r="K93" s="98"/>
      <c r="Q93" s="99">
        <v>1</v>
      </c>
    </row>
    <row r="94" spans="1:59" ht="26.4" x14ac:dyDescent="0.25">
      <c r="A94" s="100">
        <v>31</v>
      </c>
      <c r="B94" s="101" t="s">
        <v>178</v>
      </c>
      <c r="C94" s="102" t="s">
        <v>179</v>
      </c>
      <c r="D94" s="103" t="s">
        <v>180</v>
      </c>
      <c r="E94" s="104">
        <v>2</v>
      </c>
      <c r="F94" s="138">
        <v>0</v>
      </c>
      <c r="G94" s="105">
        <f>E94*F94</f>
        <v>0</v>
      </c>
      <c r="H94" s="106">
        <v>2.0000000000000001E-4</v>
      </c>
      <c r="I94" s="106">
        <f>E94*H94</f>
        <v>4.0000000000000002E-4</v>
      </c>
      <c r="J94" s="106">
        <v>0</v>
      </c>
      <c r="K94" s="106">
        <f>E94*J94</f>
        <v>0</v>
      </c>
      <c r="Q94" s="99">
        <v>2</v>
      </c>
      <c r="AA94" s="75">
        <v>12</v>
      </c>
      <c r="AB94" s="75">
        <v>0</v>
      </c>
      <c r="AC94" s="75">
        <v>31</v>
      </c>
      <c r="BB94" s="75">
        <v>1</v>
      </c>
      <c r="BC94" s="75">
        <f>IF(BB94=1,G94,0)</f>
        <v>0</v>
      </c>
      <c r="BD94" s="75">
        <f>IF(BB94=2,G94,0)</f>
        <v>0</v>
      </c>
      <c r="BE94" s="75">
        <f>IF(BB94=3,G94,0)</f>
        <v>0</v>
      </c>
      <c r="BF94" s="75">
        <f>IF(BB94=4,G94,0)</f>
        <v>0</v>
      </c>
      <c r="BG94" s="75">
        <f>IF(BB94=5,G94,0)</f>
        <v>0</v>
      </c>
    </row>
    <row r="95" spans="1:59" x14ac:dyDescent="0.25">
      <c r="A95" s="115"/>
      <c r="B95" s="116" t="s">
        <v>66</v>
      </c>
      <c r="C95" s="117" t="str">
        <f>CONCATENATE(B93," ",C93)</f>
        <v>95 Dokončovací kce na pozem.stav.</v>
      </c>
      <c r="D95" s="115"/>
      <c r="E95" s="118"/>
      <c r="F95" s="118"/>
      <c r="G95" s="119">
        <f>SUM(G93:G94)</f>
        <v>0</v>
      </c>
      <c r="H95" s="120"/>
      <c r="I95" s="121">
        <f>SUM(I93:I94)</f>
        <v>4.0000000000000002E-4</v>
      </c>
      <c r="J95" s="120"/>
      <c r="K95" s="121">
        <f>SUM(K93:K94)</f>
        <v>0</v>
      </c>
      <c r="Q95" s="99">
        <v>4</v>
      </c>
      <c r="BC95" s="122">
        <f>SUM(BC93:BC94)</f>
        <v>0</v>
      </c>
      <c r="BD95" s="122">
        <f>SUM(BD93:BD94)</f>
        <v>0</v>
      </c>
      <c r="BE95" s="122">
        <f>SUM(BE93:BE94)</f>
        <v>0</v>
      </c>
      <c r="BF95" s="122">
        <f>SUM(BF93:BF94)</f>
        <v>0</v>
      </c>
      <c r="BG95" s="122">
        <f>SUM(BG93:BG94)</f>
        <v>0</v>
      </c>
    </row>
    <row r="96" spans="1:59" x14ac:dyDescent="0.25">
      <c r="A96" s="92" t="s">
        <v>62</v>
      </c>
      <c r="B96" s="93" t="s">
        <v>181</v>
      </c>
      <c r="C96" s="94" t="s">
        <v>182</v>
      </c>
      <c r="D96" s="95"/>
      <c r="E96" s="96"/>
      <c r="F96" s="96"/>
      <c r="G96" s="97"/>
      <c r="H96" s="98"/>
      <c r="I96" s="98"/>
      <c r="J96" s="98"/>
      <c r="K96" s="98"/>
      <c r="Q96" s="99">
        <v>1</v>
      </c>
    </row>
    <row r="97" spans="1:59" x14ac:dyDescent="0.25">
      <c r="A97" s="100">
        <v>32</v>
      </c>
      <c r="B97" s="101" t="s">
        <v>183</v>
      </c>
      <c r="C97" s="102" t="s">
        <v>184</v>
      </c>
      <c r="D97" s="103" t="s">
        <v>71</v>
      </c>
      <c r="E97" s="104">
        <v>0.13200000000000001</v>
      </c>
      <c r="F97" s="138">
        <v>0</v>
      </c>
      <c r="G97" s="105">
        <f>E97*F97</f>
        <v>0</v>
      </c>
      <c r="H97" s="106">
        <v>0</v>
      </c>
      <c r="I97" s="106">
        <f>E97*H97</f>
        <v>0</v>
      </c>
      <c r="J97" s="106">
        <v>-2</v>
      </c>
      <c r="K97" s="106">
        <f>E97*J97</f>
        <v>-0.26400000000000001</v>
      </c>
      <c r="Q97" s="99">
        <v>2</v>
      </c>
      <c r="AA97" s="75">
        <v>12</v>
      </c>
      <c r="AB97" s="75">
        <v>0</v>
      </c>
      <c r="AC97" s="75">
        <v>32</v>
      </c>
      <c r="BB97" s="75">
        <v>1</v>
      </c>
      <c r="BC97" s="75">
        <f>IF(BB97=1,G97,0)</f>
        <v>0</v>
      </c>
      <c r="BD97" s="75">
        <f>IF(BB97=2,G97,0)</f>
        <v>0</v>
      </c>
      <c r="BE97" s="75">
        <f>IF(BB97=3,G97,0)</f>
        <v>0</v>
      </c>
      <c r="BF97" s="75">
        <f>IF(BB97=4,G97,0)</f>
        <v>0</v>
      </c>
      <c r="BG97" s="75">
        <f>IF(BB97=5,G97,0)</f>
        <v>0</v>
      </c>
    </row>
    <row r="98" spans="1:59" x14ac:dyDescent="0.25">
      <c r="A98" s="107"/>
      <c r="B98" s="108"/>
      <c r="C98" s="155" t="s">
        <v>185</v>
      </c>
      <c r="D98" s="156"/>
      <c r="E98" s="110">
        <v>0.06</v>
      </c>
      <c r="F98" s="111"/>
      <c r="G98" s="112"/>
      <c r="H98" s="113"/>
      <c r="I98" s="113"/>
      <c r="J98" s="113"/>
      <c r="K98" s="113"/>
      <c r="M98" s="75" t="s">
        <v>185</v>
      </c>
      <c r="O98" s="114"/>
      <c r="Q98" s="99"/>
    </row>
    <row r="99" spans="1:59" x14ac:dyDescent="0.25">
      <c r="A99" s="107"/>
      <c r="B99" s="108"/>
      <c r="C99" s="155" t="s">
        <v>186</v>
      </c>
      <c r="D99" s="156"/>
      <c r="E99" s="110">
        <v>7.1999999999999995E-2</v>
      </c>
      <c r="F99" s="111"/>
      <c r="G99" s="112"/>
      <c r="H99" s="113"/>
      <c r="I99" s="113"/>
      <c r="J99" s="113"/>
      <c r="K99" s="113"/>
      <c r="M99" s="75" t="s">
        <v>186</v>
      </c>
      <c r="O99" s="114"/>
      <c r="Q99" s="99"/>
    </row>
    <row r="100" spans="1:59" ht="26.4" x14ac:dyDescent="0.25">
      <c r="A100" s="100">
        <v>33</v>
      </c>
      <c r="B100" s="101" t="s">
        <v>187</v>
      </c>
      <c r="C100" s="102" t="s">
        <v>188</v>
      </c>
      <c r="D100" s="103" t="s">
        <v>71</v>
      </c>
      <c r="E100" s="104">
        <v>0.74250000000000005</v>
      </c>
      <c r="F100" s="138">
        <v>0</v>
      </c>
      <c r="G100" s="105">
        <f>E100*F100</f>
        <v>0</v>
      </c>
      <c r="H100" s="106">
        <v>0</v>
      </c>
      <c r="I100" s="106">
        <f>E100*H100</f>
        <v>0</v>
      </c>
      <c r="J100" s="106">
        <v>-2.2000000000000002</v>
      </c>
      <c r="K100" s="106">
        <f>E100*J100</f>
        <v>-1.6335000000000002</v>
      </c>
      <c r="Q100" s="99">
        <v>2</v>
      </c>
      <c r="AA100" s="75">
        <v>12</v>
      </c>
      <c r="AB100" s="75">
        <v>0</v>
      </c>
      <c r="AC100" s="75">
        <v>33</v>
      </c>
      <c r="BB100" s="75">
        <v>1</v>
      </c>
      <c r="BC100" s="75">
        <f>IF(BB100=1,G100,0)</f>
        <v>0</v>
      </c>
      <c r="BD100" s="75">
        <f>IF(BB100=2,G100,0)</f>
        <v>0</v>
      </c>
      <c r="BE100" s="75">
        <f>IF(BB100=3,G100,0)</f>
        <v>0</v>
      </c>
      <c r="BF100" s="75">
        <f>IF(BB100=4,G100,0)</f>
        <v>0</v>
      </c>
      <c r="BG100" s="75">
        <f>IF(BB100=5,G100,0)</f>
        <v>0</v>
      </c>
    </row>
    <row r="101" spans="1:59" x14ac:dyDescent="0.25">
      <c r="A101" s="107"/>
      <c r="B101" s="108"/>
      <c r="C101" s="155" t="s">
        <v>189</v>
      </c>
      <c r="D101" s="156"/>
      <c r="E101" s="110">
        <v>0.74250000000000005</v>
      </c>
      <c r="F101" s="111"/>
      <c r="G101" s="112"/>
      <c r="H101" s="113"/>
      <c r="I101" s="113"/>
      <c r="J101" s="113"/>
      <c r="K101" s="113"/>
      <c r="M101" s="75" t="s">
        <v>189</v>
      </c>
      <c r="O101" s="114"/>
      <c r="Q101" s="99"/>
    </row>
    <row r="102" spans="1:59" x14ac:dyDescent="0.25">
      <c r="A102" s="100">
        <v>34</v>
      </c>
      <c r="B102" s="101" t="s">
        <v>190</v>
      </c>
      <c r="C102" s="102" t="s">
        <v>191</v>
      </c>
      <c r="D102" s="103" t="s">
        <v>83</v>
      </c>
      <c r="E102" s="104">
        <v>0.2</v>
      </c>
      <c r="F102" s="138">
        <v>0</v>
      </c>
      <c r="G102" s="105">
        <f>E102*F102</f>
        <v>0</v>
      </c>
      <c r="H102" s="106">
        <v>6.7000000000000002E-4</v>
      </c>
      <c r="I102" s="106">
        <f>E102*H102</f>
        <v>1.34E-4</v>
      </c>
      <c r="J102" s="106">
        <v>-0.26100000000000001</v>
      </c>
      <c r="K102" s="106">
        <f>E102*J102</f>
        <v>-5.2200000000000003E-2</v>
      </c>
      <c r="Q102" s="99">
        <v>2</v>
      </c>
      <c r="AA102" s="75">
        <v>12</v>
      </c>
      <c r="AB102" s="75">
        <v>0</v>
      </c>
      <c r="AC102" s="75">
        <v>34</v>
      </c>
      <c r="BB102" s="75">
        <v>1</v>
      </c>
      <c r="BC102" s="75">
        <f>IF(BB102=1,G102,0)</f>
        <v>0</v>
      </c>
      <c r="BD102" s="75">
        <f>IF(BB102=2,G102,0)</f>
        <v>0</v>
      </c>
      <c r="BE102" s="75">
        <f>IF(BB102=3,G102,0)</f>
        <v>0</v>
      </c>
      <c r="BF102" s="75">
        <f>IF(BB102=4,G102,0)</f>
        <v>0</v>
      </c>
      <c r="BG102" s="75">
        <f>IF(BB102=5,G102,0)</f>
        <v>0</v>
      </c>
    </row>
    <row r="103" spans="1:59" x14ac:dyDescent="0.25">
      <c r="A103" s="107"/>
      <c r="B103" s="108"/>
      <c r="C103" s="155" t="s">
        <v>192</v>
      </c>
      <c r="D103" s="156"/>
      <c r="E103" s="110">
        <v>0.2</v>
      </c>
      <c r="F103" s="111"/>
      <c r="G103" s="112"/>
      <c r="H103" s="113"/>
      <c r="I103" s="113"/>
      <c r="J103" s="113"/>
      <c r="K103" s="113"/>
      <c r="M103" s="75" t="s">
        <v>192</v>
      </c>
      <c r="O103" s="114"/>
      <c r="Q103" s="99"/>
    </row>
    <row r="104" spans="1:59" x14ac:dyDescent="0.25">
      <c r="A104" s="115"/>
      <c r="B104" s="116" t="s">
        <v>66</v>
      </c>
      <c r="C104" s="117" t="str">
        <f>CONCATENATE(B96," ",C96)</f>
        <v>96 Bourání konstrukcí</v>
      </c>
      <c r="D104" s="115"/>
      <c r="E104" s="118"/>
      <c r="F104" s="118"/>
      <c r="G104" s="119">
        <f>SUM(G96:G103)</f>
        <v>0</v>
      </c>
      <c r="H104" s="120"/>
      <c r="I104" s="121">
        <f>SUM(I96:I103)</f>
        <v>1.34E-4</v>
      </c>
      <c r="J104" s="120"/>
      <c r="K104" s="121">
        <f>SUM(K96:K103)</f>
        <v>-1.9497000000000002</v>
      </c>
      <c r="Q104" s="99">
        <v>4</v>
      </c>
      <c r="BC104" s="122">
        <f>SUM(BC96:BC103)</f>
        <v>0</v>
      </c>
      <c r="BD104" s="122">
        <f>SUM(BD96:BD103)</f>
        <v>0</v>
      </c>
      <c r="BE104" s="122">
        <f>SUM(BE96:BE103)</f>
        <v>0</v>
      </c>
      <c r="BF104" s="122">
        <f>SUM(BF96:BF103)</f>
        <v>0</v>
      </c>
      <c r="BG104" s="122">
        <f>SUM(BG96:BG103)</f>
        <v>0</v>
      </c>
    </row>
    <row r="105" spans="1:59" x14ac:dyDescent="0.25">
      <c r="A105" s="92" t="s">
        <v>62</v>
      </c>
      <c r="B105" s="93" t="s">
        <v>193</v>
      </c>
      <c r="C105" s="94" t="s">
        <v>194</v>
      </c>
      <c r="D105" s="95"/>
      <c r="E105" s="96"/>
      <c r="F105" s="96"/>
      <c r="G105" s="97"/>
      <c r="H105" s="98"/>
      <c r="I105" s="98"/>
      <c r="J105" s="98"/>
      <c r="K105" s="98"/>
      <c r="Q105" s="99">
        <v>1</v>
      </c>
    </row>
    <row r="106" spans="1:59" x14ac:dyDescent="0.25">
      <c r="A106" s="100">
        <v>35</v>
      </c>
      <c r="B106" s="101" t="s">
        <v>195</v>
      </c>
      <c r="C106" s="102" t="s">
        <v>196</v>
      </c>
      <c r="D106" s="103" t="s">
        <v>79</v>
      </c>
      <c r="E106" s="104">
        <v>16.5</v>
      </c>
      <c r="F106" s="138">
        <v>0</v>
      </c>
      <c r="G106" s="105">
        <f>E106*F106</f>
        <v>0</v>
      </c>
      <c r="H106" s="106">
        <v>0</v>
      </c>
      <c r="I106" s="106">
        <f>E106*H106</f>
        <v>0</v>
      </c>
      <c r="J106" s="106">
        <v>-4.6000000000000001E-4</v>
      </c>
      <c r="K106" s="106">
        <f>E106*J106</f>
        <v>-7.5900000000000004E-3</v>
      </c>
      <c r="Q106" s="99">
        <v>2</v>
      </c>
      <c r="AA106" s="75">
        <v>12</v>
      </c>
      <c r="AB106" s="75">
        <v>0</v>
      </c>
      <c r="AC106" s="75">
        <v>35</v>
      </c>
      <c r="BB106" s="75">
        <v>1</v>
      </c>
      <c r="BC106" s="75">
        <f>IF(BB106=1,G106,0)</f>
        <v>0</v>
      </c>
      <c r="BD106" s="75">
        <f>IF(BB106=2,G106,0)</f>
        <v>0</v>
      </c>
      <c r="BE106" s="75">
        <f>IF(BB106=3,G106,0)</f>
        <v>0</v>
      </c>
      <c r="BF106" s="75">
        <f>IF(BB106=4,G106,0)</f>
        <v>0</v>
      </c>
      <c r="BG106" s="75">
        <f>IF(BB106=5,G106,0)</f>
        <v>0</v>
      </c>
    </row>
    <row r="107" spans="1:59" x14ac:dyDescent="0.25">
      <c r="A107" s="100">
        <v>36</v>
      </c>
      <c r="B107" s="101" t="s">
        <v>197</v>
      </c>
      <c r="C107" s="102" t="s">
        <v>198</v>
      </c>
      <c r="D107" s="103" t="s">
        <v>199</v>
      </c>
      <c r="E107" s="104">
        <v>5.0301999999999998</v>
      </c>
      <c r="F107" s="138">
        <v>0</v>
      </c>
      <c r="G107" s="105">
        <f>E107*F107</f>
        <v>0</v>
      </c>
      <c r="H107" s="106">
        <v>0</v>
      </c>
      <c r="I107" s="106">
        <f>E107*H107</f>
        <v>0</v>
      </c>
      <c r="J107" s="106">
        <v>0</v>
      </c>
      <c r="K107" s="106">
        <f>E107*J107</f>
        <v>0</v>
      </c>
      <c r="Q107" s="99">
        <v>2</v>
      </c>
      <c r="AA107" s="75">
        <v>12</v>
      </c>
      <c r="AB107" s="75">
        <v>0</v>
      </c>
      <c r="AC107" s="75">
        <v>36</v>
      </c>
      <c r="BB107" s="75">
        <v>1</v>
      </c>
      <c r="BC107" s="75">
        <f>IF(BB107=1,G107,0)</f>
        <v>0</v>
      </c>
      <c r="BD107" s="75">
        <f>IF(BB107=2,G107,0)</f>
        <v>0</v>
      </c>
      <c r="BE107" s="75">
        <f>IF(BB107=3,G107,0)</f>
        <v>0</v>
      </c>
      <c r="BF107" s="75">
        <f>IF(BB107=4,G107,0)</f>
        <v>0</v>
      </c>
      <c r="BG107" s="75">
        <f>IF(BB107=5,G107,0)</f>
        <v>0</v>
      </c>
    </row>
    <row r="108" spans="1:59" x14ac:dyDescent="0.25">
      <c r="A108" s="100">
        <v>37</v>
      </c>
      <c r="B108" s="101" t="s">
        <v>200</v>
      </c>
      <c r="C108" s="102" t="s">
        <v>201</v>
      </c>
      <c r="D108" s="103" t="s">
        <v>199</v>
      </c>
      <c r="E108" s="104">
        <v>5.0301999999999998</v>
      </c>
      <c r="F108" s="138">
        <v>0</v>
      </c>
      <c r="G108" s="105">
        <f>E108*F108</f>
        <v>0</v>
      </c>
      <c r="H108" s="106">
        <v>0</v>
      </c>
      <c r="I108" s="106">
        <f>E108*H108</f>
        <v>0</v>
      </c>
      <c r="J108" s="106">
        <v>0</v>
      </c>
      <c r="K108" s="106">
        <f>E108*J108</f>
        <v>0</v>
      </c>
      <c r="Q108" s="99">
        <v>2</v>
      </c>
      <c r="AA108" s="75">
        <v>12</v>
      </c>
      <c r="AB108" s="75">
        <v>0</v>
      </c>
      <c r="AC108" s="75">
        <v>37</v>
      </c>
      <c r="BB108" s="75">
        <v>1</v>
      </c>
      <c r="BC108" s="75">
        <f>IF(BB108=1,G108,0)</f>
        <v>0</v>
      </c>
      <c r="BD108" s="75">
        <f>IF(BB108=2,G108,0)</f>
        <v>0</v>
      </c>
      <c r="BE108" s="75">
        <f>IF(BB108=3,G108,0)</f>
        <v>0</v>
      </c>
      <c r="BF108" s="75">
        <f>IF(BB108=4,G108,0)</f>
        <v>0</v>
      </c>
      <c r="BG108" s="75">
        <f>IF(BB108=5,G108,0)</f>
        <v>0</v>
      </c>
    </row>
    <row r="109" spans="1:59" x14ac:dyDescent="0.25">
      <c r="A109" s="100">
        <v>38</v>
      </c>
      <c r="B109" s="101" t="s">
        <v>202</v>
      </c>
      <c r="C109" s="102" t="s">
        <v>203</v>
      </c>
      <c r="D109" s="103" t="s">
        <v>199</v>
      </c>
      <c r="E109" s="104">
        <v>9.7867999999999995</v>
      </c>
      <c r="F109" s="138">
        <v>0</v>
      </c>
      <c r="G109" s="105">
        <f>E109*F109</f>
        <v>0</v>
      </c>
      <c r="H109" s="106">
        <v>0</v>
      </c>
      <c r="I109" s="106">
        <f>E109*H109</f>
        <v>0</v>
      </c>
      <c r="J109" s="106">
        <v>0</v>
      </c>
      <c r="K109" s="106">
        <f>E109*J109</f>
        <v>0</v>
      </c>
      <c r="Q109" s="99">
        <v>2</v>
      </c>
      <c r="AA109" s="75">
        <v>12</v>
      </c>
      <c r="AB109" s="75">
        <v>0</v>
      </c>
      <c r="AC109" s="75">
        <v>38</v>
      </c>
      <c r="BB109" s="75">
        <v>1</v>
      </c>
      <c r="BC109" s="75">
        <f>IF(BB109=1,G109,0)</f>
        <v>0</v>
      </c>
      <c r="BD109" s="75">
        <f>IF(BB109=2,G109,0)</f>
        <v>0</v>
      </c>
      <c r="BE109" s="75">
        <f>IF(BB109=3,G109,0)</f>
        <v>0</v>
      </c>
      <c r="BF109" s="75">
        <f>IF(BB109=4,G109,0)</f>
        <v>0</v>
      </c>
      <c r="BG109" s="75">
        <f>IF(BB109=5,G109,0)</f>
        <v>0</v>
      </c>
    </row>
    <row r="110" spans="1:59" x14ac:dyDescent="0.25">
      <c r="A110" s="107"/>
      <c r="B110" s="108"/>
      <c r="C110" s="155" t="s">
        <v>204</v>
      </c>
      <c r="D110" s="156"/>
      <c r="E110" s="110">
        <v>9.7867999999999995</v>
      </c>
      <c r="F110" s="111"/>
      <c r="G110" s="112"/>
      <c r="H110" s="113"/>
      <c r="I110" s="113"/>
      <c r="J110" s="113"/>
      <c r="K110" s="113"/>
      <c r="M110" s="75" t="s">
        <v>204</v>
      </c>
      <c r="O110" s="114"/>
      <c r="Q110" s="99"/>
    </row>
    <row r="111" spans="1:59" x14ac:dyDescent="0.25">
      <c r="A111" s="100">
        <v>39</v>
      </c>
      <c r="B111" s="101" t="s">
        <v>205</v>
      </c>
      <c r="C111" s="102" t="s">
        <v>206</v>
      </c>
      <c r="D111" s="103" t="s">
        <v>199</v>
      </c>
      <c r="E111" s="104">
        <v>39.147199999999998</v>
      </c>
      <c r="F111" s="138">
        <v>0</v>
      </c>
      <c r="G111" s="105">
        <f>E111*F111</f>
        <v>0</v>
      </c>
      <c r="H111" s="106">
        <v>0</v>
      </c>
      <c r="I111" s="106">
        <f>E111*H111</f>
        <v>0</v>
      </c>
      <c r="J111" s="106">
        <v>0</v>
      </c>
      <c r="K111" s="106">
        <f>E111*J111</f>
        <v>0</v>
      </c>
      <c r="Q111" s="99">
        <v>2</v>
      </c>
      <c r="AA111" s="75">
        <v>12</v>
      </c>
      <c r="AB111" s="75">
        <v>0</v>
      </c>
      <c r="AC111" s="75">
        <v>39</v>
      </c>
      <c r="BB111" s="75">
        <v>1</v>
      </c>
      <c r="BC111" s="75">
        <f>IF(BB111=1,G111,0)</f>
        <v>0</v>
      </c>
      <c r="BD111" s="75">
        <f>IF(BB111=2,G111,0)</f>
        <v>0</v>
      </c>
      <c r="BE111" s="75">
        <f>IF(BB111=3,G111,0)</f>
        <v>0</v>
      </c>
      <c r="BF111" s="75">
        <f>IF(BB111=4,G111,0)</f>
        <v>0</v>
      </c>
      <c r="BG111" s="75">
        <f>IF(BB111=5,G111,0)</f>
        <v>0</v>
      </c>
    </row>
    <row r="112" spans="1:59" x14ac:dyDescent="0.25">
      <c r="A112" s="107"/>
      <c r="B112" s="108"/>
      <c r="C112" s="155" t="s">
        <v>207</v>
      </c>
      <c r="D112" s="156"/>
      <c r="E112" s="110">
        <v>39.147199999999998</v>
      </c>
      <c r="F112" s="111"/>
      <c r="G112" s="112"/>
      <c r="H112" s="113"/>
      <c r="I112" s="113"/>
      <c r="J112" s="113"/>
      <c r="K112" s="113"/>
      <c r="M112" s="75" t="s">
        <v>207</v>
      </c>
      <c r="O112" s="114"/>
      <c r="Q112" s="99"/>
    </row>
    <row r="113" spans="1:59" x14ac:dyDescent="0.25">
      <c r="A113" s="100">
        <v>40</v>
      </c>
      <c r="B113" s="101" t="s">
        <v>208</v>
      </c>
      <c r="C113" s="102" t="s">
        <v>209</v>
      </c>
      <c r="D113" s="103" t="s">
        <v>199</v>
      </c>
      <c r="E113" s="104">
        <v>9.7867999999999995</v>
      </c>
      <c r="F113" s="138">
        <v>0</v>
      </c>
      <c r="G113" s="105">
        <f>E113*F113</f>
        <v>0</v>
      </c>
      <c r="H113" s="106">
        <v>0</v>
      </c>
      <c r="I113" s="106">
        <f>E113*H113</f>
        <v>0</v>
      </c>
      <c r="J113" s="106">
        <v>0</v>
      </c>
      <c r="K113" s="106">
        <f>E113*J113</f>
        <v>0</v>
      </c>
      <c r="Q113" s="99">
        <v>2</v>
      </c>
      <c r="AA113" s="75">
        <v>12</v>
      </c>
      <c r="AB113" s="75">
        <v>0</v>
      </c>
      <c r="AC113" s="75">
        <v>40</v>
      </c>
      <c r="BB113" s="75">
        <v>1</v>
      </c>
      <c r="BC113" s="75">
        <f>IF(BB113=1,G113,0)</f>
        <v>0</v>
      </c>
      <c r="BD113" s="75">
        <f>IF(BB113=2,G113,0)</f>
        <v>0</v>
      </c>
      <c r="BE113" s="75">
        <f>IF(BB113=3,G113,0)</f>
        <v>0</v>
      </c>
      <c r="BF113" s="75">
        <f>IF(BB113=4,G113,0)</f>
        <v>0</v>
      </c>
      <c r="BG113" s="75">
        <f>IF(BB113=5,G113,0)</f>
        <v>0</v>
      </c>
    </row>
    <row r="114" spans="1:59" x14ac:dyDescent="0.25">
      <c r="A114" s="115"/>
      <c r="B114" s="116" t="s">
        <v>66</v>
      </c>
      <c r="C114" s="117" t="str">
        <f>CONCATENATE(B105," ",C105)</f>
        <v>97 Prorážení otvorů</v>
      </c>
      <c r="D114" s="115"/>
      <c r="E114" s="118"/>
      <c r="F114" s="118"/>
      <c r="G114" s="119">
        <f>SUM(G105:G113)</f>
        <v>0</v>
      </c>
      <c r="H114" s="120"/>
      <c r="I114" s="121">
        <f>SUM(I105:I113)</f>
        <v>0</v>
      </c>
      <c r="J114" s="120"/>
      <c r="K114" s="121">
        <f>SUM(K105:K113)</f>
        <v>-7.5900000000000004E-3</v>
      </c>
      <c r="Q114" s="99">
        <v>4</v>
      </c>
      <c r="BC114" s="122">
        <f>SUM(BC105:BC113)</f>
        <v>0</v>
      </c>
      <c r="BD114" s="122">
        <f>SUM(BD105:BD113)</f>
        <v>0</v>
      </c>
      <c r="BE114" s="122">
        <f>SUM(BE105:BE113)</f>
        <v>0</v>
      </c>
      <c r="BF114" s="122">
        <f>SUM(BF105:BF113)</f>
        <v>0</v>
      </c>
      <c r="BG114" s="122">
        <f>SUM(BG105:BG113)</f>
        <v>0</v>
      </c>
    </row>
    <row r="115" spans="1:59" x14ac:dyDescent="0.25">
      <c r="A115" s="92" t="s">
        <v>62</v>
      </c>
      <c r="B115" s="93" t="s">
        <v>210</v>
      </c>
      <c r="C115" s="94" t="s">
        <v>211</v>
      </c>
      <c r="D115" s="95"/>
      <c r="E115" s="96"/>
      <c r="F115" s="96"/>
      <c r="G115" s="97"/>
      <c r="H115" s="98"/>
      <c r="I115" s="98"/>
      <c r="J115" s="98"/>
      <c r="K115" s="98"/>
      <c r="Q115" s="99">
        <v>1</v>
      </c>
    </row>
    <row r="116" spans="1:59" x14ac:dyDescent="0.25">
      <c r="A116" s="100">
        <v>41</v>
      </c>
      <c r="B116" s="101" t="s">
        <v>212</v>
      </c>
      <c r="C116" s="102" t="s">
        <v>213</v>
      </c>
      <c r="D116" s="103" t="s">
        <v>199</v>
      </c>
      <c r="E116" s="104">
        <v>41.753300000000003</v>
      </c>
      <c r="F116" s="138">
        <v>0</v>
      </c>
      <c r="G116" s="105">
        <f>E116*F116</f>
        <v>0</v>
      </c>
      <c r="H116" s="106">
        <v>0</v>
      </c>
      <c r="I116" s="106">
        <f>E116*H116</f>
        <v>0</v>
      </c>
      <c r="J116" s="106">
        <v>0</v>
      </c>
      <c r="K116" s="106">
        <f>E116*J116</f>
        <v>0</v>
      </c>
      <c r="Q116" s="99">
        <v>2</v>
      </c>
      <c r="AA116" s="75">
        <v>12</v>
      </c>
      <c r="AB116" s="75">
        <v>0</v>
      </c>
      <c r="AC116" s="75">
        <v>41</v>
      </c>
      <c r="BB116" s="75">
        <v>1</v>
      </c>
      <c r="BC116" s="75">
        <f>IF(BB116=1,G116,0)</f>
        <v>0</v>
      </c>
      <c r="BD116" s="75">
        <f>IF(BB116=2,G116,0)</f>
        <v>0</v>
      </c>
      <c r="BE116" s="75">
        <f>IF(BB116=3,G116,0)</f>
        <v>0</v>
      </c>
      <c r="BF116" s="75">
        <f>IF(BB116=4,G116,0)</f>
        <v>0</v>
      </c>
      <c r="BG116" s="75">
        <f>IF(BB116=5,G116,0)</f>
        <v>0</v>
      </c>
    </row>
    <row r="117" spans="1:59" x14ac:dyDescent="0.25">
      <c r="A117" s="107"/>
      <c r="B117" s="108"/>
      <c r="C117" s="155" t="s">
        <v>214</v>
      </c>
      <c r="D117" s="156"/>
      <c r="E117" s="110">
        <v>41.753300000000003</v>
      </c>
      <c r="F117" s="111"/>
      <c r="G117" s="112"/>
      <c r="H117" s="113"/>
      <c r="I117" s="113"/>
      <c r="J117" s="113"/>
      <c r="K117" s="113"/>
      <c r="M117" s="75" t="s">
        <v>214</v>
      </c>
      <c r="O117" s="114"/>
      <c r="Q117" s="99"/>
    </row>
    <row r="118" spans="1:59" x14ac:dyDescent="0.25">
      <c r="A118" s="100">
        <v>42</v>
      </c>
      <c r="B118" s="101" t="s">
        <v>215</v>
      </c>
      <c r="C118" s="102" t="s">
        <v>216</v>
      </c>
      <c r="D118" s="103" t="s">
        <v>199</v>
      </c>
      <c r="E118" s="104">
        <v>9.7942999999999998</v>
      </c>
      <c r="F118" s="138">
        <v>0</v>
      </c>
      <c r="G118" s="105">
        <f>E118*F118</f>
        <v>0</v>
      </c>
      <c r="H118" s="106">
        <v>0</v>
      </c>
      <c r="I118" s="106">
        <f>E118*H118</f>
        <v>0</v>
      </c>
      <c r="J118" s="106">
        <v>0</v>
      </c>
      <c r="K118" s="106">
        <f>E118*J118</f>
        <v>0</v>
      </c>
      <c r="Q118" s="99">
        <v>2</v>
      </c>
      <c r="AA118" s="75">
        <v>12</v>
      </c>
      <c r="AB118" s="75">
        <v>0</v>
      </c>
      <c r="AC118" s="75">
        <v>42</v>
      </c>
      <c r="BB118" s="75">
        <v>1</v>
      </c>
      <c r="BC118" s="75">
        <f>IF(BB118=1,G118,0)</f>
        <v>0</v>
      </c>
      <c r="BD118" s="75">
        <f>IF(BB118=2,G118,0)</f>
        <v>0</v>
      </c>
      <c r="BE118" s="75">
        <f>IF(BB118=3,G118,0)</f>
        <v>0</v>
      </c>
      <c r="BF118" s="75">
        <f>IF(BB118=4,G118,0)</f>
        <v>0</v>
      </c>
      <c r="BG118" s="75">
        <f>IF(BB118=5,G118,0)</f>
        <v>0</v>
      </c>
    </row>
    <row r="119" spans="1:59" x14ac:dyDescent="0.25">
      <c r="A119" s="107"/>
      <c r="B119" s="108"/>
      <c r="C119" s="155" t="s">
        <v>217</v>
      </c>
      <c r="D119" s="156"/>
      <c r="E119" s="110">
        <v>9.7942999999999998</v>
      </c>
      <c r="F119" s="111"/>
      <c r="G119" s="112"/>
      <c r="H119" s="113"/>
      <c r="I119" s="113"/>
      <c r="J119" s="113"/>
      <c r="K119" s="113"/>
      <c r="M119" s="75" t="s">
        <v>217</v>
      </c>
      <c r="O119" s="114"/>
      <c r="Q119" s="99"/>
    </row>
    <row r="120" spans="1:59" x14ac:dyDescent="0.25">
      <c r="A120" s="115"/>
      <c r="B120" s="116" t="s">
        <v>66</v>
      </c>
      <c r="C120" s="117" t="str">
        <f>CONCATENATE(B115," ",C115)</f>
        <v>99 Staveništní přesun hmot</v>
      </c>
      <c r="D120" s="115"/>
      <c r="E120" s="118"/>
      <c r="F120" s="118"/>
      <c r="G120" s="119">
        <f>SUM(G115:G119)</f>
        <v>0</v>
      </c>
      <c r="H120" s="120"/>
      <c r="I120" s="121">
        <f>SUM(I115:I119)</f>
        <v>0</v>
      </c>
      <c r="J120" s="120"/>
      <c r="K120" s="121">
        <f>SUM(K115:K119)</f>
        <v>0</v>
      </c>
      <c r="Q120" s="99">
        <v>4</v>
      </c>
      <c r="BC120" s="122">
        <f>SUM(BC115:BC119)</f>
        <v>0</v>
      </c>
      <c r="BD120" s="122">
        <f>SUM(BD115:BD119)</f>
        <v>0</v>
      </c>
      <c r="BE120" s="122">
        <f>SUM(BE115:BE119)</f>
        <v>0</v>
      </c>
      <c r="BF120" s="122">
        <f>SUM(BF115:BF119)</f>
        <v>0</v>
      </c>
      <c r="BG120" s="122">
        <f>SUM(BG115:BG119)</f>
        <v>0</v>
      </c>
    </row>
    <row r="121" spans="1:59" x14ac:dyDescent="0.25">
      <c r="A121" s="92" t="s">
        <v>62</v>
      </c>
      <c r="B121" s="93" t="s">
        <v>218</v>
      </c>
      <c r="C121" s="94" t="s">
        <v>219</v>
      </c>
      <c r="D121" s="95"/>
      <c r="E121" s="96"/>
      <c r="F121" s="96"/>
      <c r="G121" s="97"/>
      <c r="H121" s="98"/>
      <c r="I121" s="98"/>
      <c r="J121" s="98"/>
      <c r="K121" s="98"/>
      <c r="Q121" s="99">
        <v>1</v>
      </c>
    </row>
    <row r="122" spans="1:59" ht="26.4" x14ac:dyDescent="0.25">
      <c r="A122" s="100">
        <v>43</v>
      </c>
      <c r="B122" s="101" t="s">
        <v>220</v>
      </c>
      <c r="C122" s="102" t="s">
        <v>221</v>
      </c>
      <c r="D122" s="103" t="s">
        <v>83</v>
      </c>
      <c r="E122" s="104">
        <v>32.387500000000003</v>
      </c>
      <c r="F122" s="138">
        <v>0</v>
      </c>
      <c r="G122" s="105">
        <f>E122*F122</f>
        <v>0</v>
      </c>
      <c r="H122" s="106">
        <v>8.0000000000000007E-5</v>
      </c>
      <c r="I122" s="106">
        <f>E122*H122</f>
        <v>2.5910000000000004E-3</v>
      </c>
      <c r="J122" s="106">
        <v>0</v>
      </c>
      <c r="K122" s="106">
        <f>E122*J122</f>
        <v>0</v>
      </c>
      <c r="Q122" s="99">
        <v>2</v>
      </c>
      <c r="AA122" s="75">
        <v>12</v>
      </c>
      <c r="AB122" s="75">
        <v>0</v>
      </c>
      <c r="AC122" s="75">
        <v>43</v>
      </c>
      <c r="BB122" s="75">
        <v>2</v>
      </c>
      <c r="BC122" s="75">
        <f>IF(BB122=1,G122,0)</f>
        <v>0</v>
      </c>
      <c r="BD122" s="75">
        <f>IF(BB122=2,G122,0)</f>
        <v>0</v>
      </c>
      <c r="BE122" s="75">
        <f>IF(BB122=3,G122,0)</f>
        <v>0</v>
      </c>
      <c r="BF122" s="75">
        <f>IF(BB122=4,G122,0)</f>
        <v>0</v>
      </c>
      <c r="BG122" s="75">
        <f>IF(BB122=5,G122,0)</f>
        <v>0</v>
      </c>
    </row>
    <row r="123" spans="1:59" x14ac:dyDescent="0.25">
      <c r="A123" s="107"/>
      <c r="B123" s="108"/>
      <c r="C123" s="155" t="s">
        <v>222</v>
      </c>
      <c r="D123" s="156"/>
      <c r="E123" s="110">
        <v>32.387500000000003</v>
      </c>
      <c r="F123" s="111"/>
      <c r="G123" s="112"/>
      <c r="H123" s="113"/>
      <c r="I123" s="113"/>
      <c r="J123" s="113"/>
      <c r="K123" s="113"/>
      <c r="M123" s="75" t="s">
        <v>222</v>
      </c>
      <c r="O123" s="114"/>
      <c r="Q123" s="99"/>
    </row>
    <row r="124" spans="1:59" x14ac:dyDescent="0.25">
      <c r="A124" s="100">
        <v>44</v>
      </c>
      <c r="B124" s="101" t="s">
        <v>223</v>
      </c>
      <c r="C124" s="102" t="s">
        <v>224</v>
      </c>
      <c r="D124" s="103" t="s">
        <v>199</v>
      </c>
      <c r="E124" s="140">
        <v>2.5999999999999999E-3</v>
      </c>
      <c r="F124" s="138"/>
      <c r="G124" s="105">
        <f>E124*F124</f>
        <v>0</v>
      </c>
      <c r="H124" s="106">
        <v>0</v>
      </c>
      <c r="I124" s="106">
        <f>E124*H124</f>
        <v>0</v>
      </c>
      <c r="J124" s="106">
        <v>0</v>
      </c>
      <c r="K124" s="106">
        <f>E124*J124</f>
        <v>0</v>
      </c>
      <c r="Q124" s="99">
        <v>2</v>
      </c>
      <c r="AA124" s="75">
        <v>12</v>
      </c>
      <c r="AB124" s="75">
        <v>0</v>
      </c>
      <c r="AC124" s="75">
        <v>44</v>
      </c>
      <c r="BB124" s="75">
        <v>2</v>
      </c>
      <c r="BC124" s="75">
        <f>IF(BB124=1,G124,0)</f>
        <v>0</v>
      </c>
      <c r="BD124" s="75">
        <f>IF(BB124=2,G124,0)</f>
        <v>0</v>
      </c>
      <c r="BE124" s="75">
        <f>IF(BB124=3,G124,0)</f>
        <v>0</v>
      </c>
      <c r="BF124" s="75">
        <f>IF(BB124=4,G124,0)</f>
        <v>0</v>
      </c>
      <c r="BG124" s="75">
        <f>IF(BB124=5,G124,0)</f>
        <v>0</v>
      </c>
    </row>
    <row r="125" spans="1:59" x14ac:dyDescent="0.25">
      <c r="A125" s="115"/>
      <c r="B125" s="116" t="s">
        <v>66</v>
      </c>
      <c r="C125" s="117" t="str">
        <f>CONCATENATE(B121," ",C121)</f>
        <v>711 Izolace proti vodě</v>
      </c>
      <c r="D125" s="115"/>
      <c r="E125" s="118"/>
      <c r="F125" s="118"/>
      <c r="G125" s="119">
        <f>SUM(G121:G124)</f>
        <v>0</v>
      </c>
      <c r="H125" s="120"/>
      <c r="I125" s="121">
        <f>SUM(I121:I124)</f>
        <v>2.5910000000000004E-3</v>
      </c>
      <c r="J125" s="120"/>
      <c r="K125" s="121">
        <f>SUM(K121:K124)</f>
        <v>0</v>
      </c>
      <c r="Q125" s="99">
        <v>4</v>
      </c>
      <c r="BC125" s="122">
        <f>SUM(BC121:BC124)</f>
        <v>0</v>
      </c>
      <c r="BD125" s="122">
        <f>SUM(BD121:BD124)</f>
        <v>0</v>
      </c>
      <c r="BE125" s="122">
        <f>SUM(BE121:BE124)</f>
        <v>0</v>
      </c>
      <c r="BF125" s="122">
        <f>SUM(BF121:BF124)</f>
        <v>0</v>
      </c>
      <c r="BG125" s="122">
        <f>SUM(BG121:BG124)</f>
        <v>0</v>
      </c>
    </row>
    <row r="126" spans="1:59" x14ac:dyDescent="0.25">
      <c r="A126" s="92" t="s">
        <v>62</v>
      </c>
      <c r="B126" s="93" t="s">
        <v>225</v>
      </c>
      <c r="C126" s="94" t="s">
        <v>226</v>
      </c>
      <c r="D126" s="95"/>
      <c r="E126" s="96"/>
      <c r="F126" s="96"/>
      <c r="G126" s="97"/>
      <c r="H126" s="98"/>
      <c r="I126" s="98"/>
      <c r="J126" s="98"/>
      <c r="K126" s="98"/>
      <c r="Q126" s="99">
        <v>1</v>
      </c>
    </row>
    <row r="127" spans="1:59" ht="26.4" x14ac:dyDescent="0.25">
      <c r="A127" s="100">
        <v>45</v>
      </c>
      <c r="B127" s="101" t="s">
        <v>227</v>
      </c>
      <c r="C127" s="102" t="s">
        <v>228</v>
      </c>
      <c r="D127" s="103" t="s">
        <v>83</v>
      </c>
      <c r="E127" s="104">
        <v>308.2</v>
      </c>
      <c r="F127" s="138">
        <v>0</v>
      </c>
      <c r="G127" s="105">
        <f>E127*F127</f>
        <v>0</v>
      </c>
      <c r="H127" s="106">
        <v>4.5900000000000003E-3</v>
      </c>
      <c r="I127" s="106">
        <f>E127*H127</f>
        <v>1.4146380000000001</v>
      </c>
      <c r="J127" s="106">
        <v>0</v>
      </c>
      <c r="K127" s="106">
        <f>E127*J127</f>
        <v>0</v>
      </c>
      <c r="Q127" s="99">
        <v>2</v>
      </c>
      <c r="AA127" s="75">
        <v>12</v>
      </c>
      <c r="AB127" s="75">
        <v>0</v>
      </c>
      <c r="AC127" s="75">
        <v>45</v>
      </c>
      <c r="BB127" s="75">
        <v>2</v>
      </c>
      <c r="BC127" s="75">
        <f>IF(BB127=1,G127,0)</f>
        <v>0</v>
      </c>
      <c r="BD127" s="75">
        <f>IF(BB127=2,G127,0)</f>
        <v>0</v>
      </c>
      <c r="BE127" s="75">
        <f>IF(BB127=3,G127,0)</f>
        <v>0</v>
      </c>
      <c r="BF127" s="75">
        <f>IF(BB127=4,G127,0)</f>
        <v>0</v>
      </c>
      <c r="BG127" s="75">
        <f>IF(BB127=5,G127,0)</f>
        <v>0</v>
      </c>
    </row>
    <row r="128" spans="1:59" ht="15" customHeight="1" x14ac:dyDescent="0.25">
      <c r="A128" s="107"/>
      <c r="B128" s="108"/>
      <c r="C128" s="161" t="s">
        <v>229</v>
      </c>
      <c r="D128" s="162"/>
      <c r="E128" s="162"/>
      <c r="F128" s="162"/>
      <c r="G128" s="163"/>
      <c r="H128" s="109"/>
      <c r="I128" s="109"/>
      <c r="J128" s="109"/>
      <c r="K128" s="109"/>
      <c r="Q128" s="99">
        <v>3</v>
      </c>
    </row>
    <row r="129" spans="1:59" x14ac:dyDescent="0.25">
      <c r="A129" s="107"/>
      <c r="B129" s="108"/>
      <c r="C129" s="155" t="s">
        <v>230</v>
      </c>
      <c r="D129" s="156"/>
      <c r="E129" s="110">
        <v>308.2</v>
      </c>
      <c r="F129" s="111"/>
      <c r="G129" s="112"/>
      <c r="H129" s="113"/>
      <c r="I129" s="113"/>
      <c r="J129" s="113"/>
      <c r="K129" s="113"/>
      <c r="M129" s="75" t="s">
        <v>230</v>
      </c>
      <c r="O129" s="114"/>
      <c r="Q129" s="99"/>
    </row>
    <row r="130" spans="1:59" ht="26.4" x14ac:dyDescent="0.25">
      <c r="A130" s="100">
        <v>46</v>
      </c>
      <c r="B130" s="101" t="s">
        <v>231</v>
      </c>
      <c r="C130" s="102" t="s">
        <v>232</v>
      </c>
      <c r="D130" s="103" t="s">
        <v>83</v>
      </c>
      <c r="E130" s="104">
        <v>97.2</v>
      </c>
      <c r="F130" s="138">
        <v>0</v>
      </c>
      <c r="G130" s="105">
        <f>E130*F130</f>
        <v>0</v>
      </c>
      <c r="H130" s="106">
        <v>5.7099999999999998E-3</v>
      </c>
      <c r="I130" s="106">
        <f>E130*H130</f>
        <v>0.55501199999999995</v>
      </c>
      <c r="J130" s="106">
        <v>0</v>
      </c>
      <c r="K130" s="106">
        <f>E130*J130</f>
        <v>0</v>
      </c>
      <c r="Q130" s="99">
        <v>2</v>
      </c>
      <c r="AA130" s="75">
        <v>12</v>
      </c>
      <c r="AB130" s="75">
        <v>0</v>
      </c>
      <c r="AC130" s="75">
        <v>46</v>
      </c>
      <c r="BB130" s="75">
        <v>2</v>
      </c>
      <c r="BC130" s="75">
        <f>IF(BB130=1,G130,0)</f>
        <v>0</v>
      </c>
      <c r="BD130" s="75">
        <f>IF(BB130=2,G130,0)</f>
        <v>0</v>
      </c>
      <c r="BE130" s="75">
        <f>IF(BB130=3,G130,0)</f>
        <v>0</v>
      </c>
      <c r="BF130" s="75">
        <f>IF(BB130=4,G130,0)</f>
        <v>0</v>
      </c>
      <c r="BG130" s="75">
        <f>IF(BB130=5,G130,0)</f>
        <v>0</v>
      </c>
    </row>
    <row r="131" spans="1:59" x14ac:dyDescent="0.25">
      <c r="A131" s="107"/>
      <c r="B131" s="108"/>
      <c r="C131" s="155" t="s">
        <v>233</v>
      </c>
      <c r="D131" s="156"/>
      <c r="E131" s="110">
        <v>97.2</v>
      </c>
      <c r="F131" s="111"/>
      <c r="G131" s="112"/>
      <c r="H131" s="113"/>
      <c r="I131" s="113"/>
      <c r="J131" s="113"/>
      <c r="K131" s="113"/>
      <c r="M131" s="75" t="s">
        <v>233</v>
      </c>
      <c r="O131" s="114"/>
      <c r="Q131" s="99"/>
    </row>
    <row r="132" spans="1:59" ht="26.4" x14ac:dyDescent="0.25">
      <c r="A132" s="100">
        <v>47</v>
      </c>
      <c r="B132" s="101" t="s">
        <v>234</v>
      </c>
      <c r="C132" s="102" t="s">
        <v>235</v>
      </c>
      <c r="D132" s="103" t="s">
        <v>83</v>
      </c>
      <c r="E132" s="104">
        <v>16.602499999999999</v>
      </c>
      <c r="F132" s="138">
        <v>0</v>
      </c>
      <c r="G132" s="105">
        <f>E132*F132</f>
        <v>0</v>
      </c>
      <c r="H132" s="106">
        <v>2.0400000000000001E-3</v>
      </c>
      <c r="I132" s="106">
        <f>E132*H132</f>
        <v>3.3869099999999999E-2</v>
      </c>
      <c r="J132" s="106">
        <v>0</v>
      </c>
      <c r="K132" s="106">
        <f>E132*J132</f>
        <v>0</v>
      </c>
      <c r="Q132" s="99">
        <v>2</v>
      </c>
      <c r="AA132" s="75">
        <v>12</v>
      </c>
      <c r="AB132" s="75">
        <v>0</v>
      </c>
      <c r="AC132" s="75">
        <v>47</v>
      </c>
      <c r="BB132" s="75">
        <v>2</v>
      </c>
      <c r="BC132" s="75">
        <f>IF(BB132=1,G132,0)</f>
        <v>0</v>
      </c>
      <c r="BD132" s="75">
        <f>IF(BB132=2,G132,0)</f>
        <v>0</v>
      </c>
      <c r="BE132" s="75">
        <f>IF(BB132=3,G132,0)</f>
        <v>0</v>
      </c>
      <c r="BF132" s="75">
        <f>IF(BB132=4,G132,0)</f>
        <v>0</v>
      </c>
      <c r="BG132" s="75">
        <f>IF(BB132=5,G132,0)</f>
        <v>0</v>
      </c>
    </row>
    <row r="133" spans="1:59" x14ac:dyDescent="0.25">
      <c r="A133" s="107"/>
      <c r="B133" s="108"/>
      <c r="C133" s="155" t="s">
        <v>236</v>
      </c>
      <c r="D133" s="156"/>
      <c r="E133" s="110">
        <v>16.602499999999999</v>
      </c>
      <c r="F133" s="111"/>
      <c r="G133" s="112"/>
      <c r="H133" s="113"/>
      <c r="I133" s="113"/>
      <c r="J133" s="113"/>
      <c r="K133" s="113"/>
      <c r="M133" s="75" t="s">
        <v>236</v>
      </c>
      <c r="O133" s="114"/>
      <c r="Q133" s="99"/>
    </row>
    <row r="134" spans="1:59" ht="26.4" x14ac:dyDescent="0.25">
      <c r="A134" s="100">
        <v>48</v>
      </c>
      <c r="B134" s="101" t="s">
        <v>237</v>
      </c>
      <c r="C134" s="102" t="s">
        <v>238</v>
      </c>
      <c r="D134" s="103" t="s">
        <v>83</v>
      </c>
      <c r="E134" s="104">
        <v>0.375</v>
      </c>
      <c r="F134" s="138">
        <v>0</v>
      </c>
      <c r="G134" s="105">
        <f>E134*F134</f>
        <v>0</v>
      </c>
      <c r="H134" s="106">
        <v>0</v>
      </c>
      <c r="I134" s="106">
        <f>E134*H134</f>
        <v>0</v>
      </c>
      <c r="J134" s="106">
        <v>0</v>
      </c>
      <c r="K134" s="106">
        <f>E134*J134</f>
        <v>0</v>
      </c>
      <c r="Q134" s="99">
        <v>2</v>
      </c>
      <c r="AA134" s="75">
        <v>12</v>
      </c>
      <c r="AB134" s="75">
        <v>0</v>
      </c>
      <c r="AC134" s="75">
        <v>48</v>
      </c>
      <c r="BB134" s="75">
        <v>2</v>
      </c>
      <c r="BC134" s="75">
        <f>IF(BB134=1,G134,0)</f>
        <v>0</v>
      </c>
      <c r="BD134" s="75">
        <f>IF(BB134=2,G134,0)</f>
        <v>0</v>
      </c>
      <c r="BE134" s="75">
        <f>IF(BB134=3,G134,0)</f>
        <v>0</v>
      </c>
      <c r="BF134" s="75">
        <f>IF(BB134=4,G134,0)</f>
        <v>0</v>
      </c>
      <c r="BG134" s="75">
        <f>IF(BB134=5,G134,0)</f>
        <v>0</v>
      </c>
    </row>
    <row r="135" spans="1:59" x14ac:dyDescent="0.25">
      <c r="A135" s="107"/>
      <c r="B135" s="108"/>
      <c r="C135" s="155" t="s">
        <v>239</v>
      </c>
      <c r="D135" s="156"/>
      <c r="E135" s="110">
        <v>0.375</v>
      </c>
      <c r="F135" s="111"/>
      <c r="G135" s="112"/>
      <c r="H135" s="113"/>
      <c r="I135" s="113"/>
      <c r="J135" s="113"/>
      <c r="K135" s="113"/>
      <c r="M135" s="75" t="s">
        <v>239</v>
      </c>
      <c r="O135" s="114"/>
      <c r="Q135" s="99"/>
    </row>
    <row r="136" spans="1:59" x14ac:dyDescent="0.25">
      <c r="A136" s="100">
        <v>49</v>
      </c>
      <c r="B136" s="101" t="s">
        <v>240</v>
      </c>
      <c r="C136" s="102" t="s">
        <v>241</v>
      </c>
      <c r="D136" s="103" t="s">
        <v>83</v>
      </c>
      <c r="E136" s="104">
        <v>0.375</v>
      </c>
      <c r="F136" s="138">
        <v>0</v>
      </c>
      <c r="G136" s="105">
        <f>E136*F136</f>
        <v>0</v>
      </c>
      <c r="H136" s="106">
        <v>6.0000000000000001E-3</v>
      </c>
      <c r="I136" s="106">
        <f>E136*H136</f>
        <v>2.2500000000000003E-3</v>
      </c>
      <c r="J136" s="106">
        <v>0</v>
      </c>
      <c r="K136" s="106">
        <f>E136*J136</f>
        <v>0</v>
      </c>
      <c r="Q136" s="99">
        <v>2</v>
      </c>
      <c r="AA136" s="75">
        <v>12</v>
      </c>
      <c r="AB136" s="75">
        <v>1</v>
      </c>
      <c r="AC136" s="75">
        <v>49</v>
      </c>
      <c r="BB136" s="75">
        <v>2</v>
      </c>
      <c r="BC136" s="75">
        <f>IF(BB136=1,G136,0)</f>
        <v>0</v>
      </c>
      <c r="BD136" s="75">
        <f>IF(BB136=2,G136,0)</f>
        <v>0</v>
      </c>
      <c r="BE136" s="75">
        <f>IF(BB136=3,G136,0)</f>
        <v>0</v>
      </c>
      <c r="BF136" s="75">
        <f>IF(BB136=4,G136,0)</f>
        <v>0</v>
      </c>
      <c r="BG136" s="75">
        <f>IF(BB136=5,G136,0)</f>
        <v>0</v>
      </c>
    </row>
    <row r="137" spans="1:59" x14ac:dyDescent="0.25">
      <c r="A137" s="100">
        <v>50</v>
      </c>
      <c r="B137" s="101" t="s">
        <v>242</v>
      </c>
      <c r="C137" s="102" t="s">
        <v>243</v>
      </c>
      <c r="D137" s="103" t="s">
        <v>199</v>
      </c>
      <c r="E137" s="104">
        <v>2.0034999999999998</v>
      </c>
      <c r="F137" s="138">
        <v>0</v>
      </c>
      <c r="G137" s="105">
        <f>E137*F137</f>
        <v>0</v>
      </c>
      <c r="H137" s="106">
        <v>0</v>
      </c>
      <c r="I137" s="106">
        <f>E137*H137</f>
        <v>0</v>
      </c>
      <c r="J137" s="106">
        <v>0</v>
      </c>
      <c r="K137" s="106">
        <f>E137*J137</f>
        <v>0</v>
      </c>
      <c r="Q137" s="99">
        <v>2</v>
      </c>
      <c r="AA137" s="75">
        <v>12</v>
      </c>
      <c r="AB137" s="75">
        <v>0</v>
      </c>
      <c r="AC137" s="75">
        <v>50</v>
      </c>
      <c r="BB137" s="75">
        <v>2</v>
      </c>
      <c r="BC137" s="75">
        <f>IF(BB137=1,G137,0)</f>
        <v>0</v>
      </c>
      <c r="BD137" s="75">
        <f>IF(BB137=2,G137,0)</f>
        <v>0</v>
      </c>
      <c r="BE137" s="75">
        <f>IF(BB137=3,G137,0)</f>
        <v>0</v>
      </c>
      <c r="BF137" s="75">
        <f>IF(BB137=4,G137,0)</f>
        <v>0</v>
      </c>
      <c r="BG137" s="75">
        <f>IF(BB137=5,G137,0)</f>
        <v>0</v>
      </c>
    </row>
    <row r="138" spans="1:59" x14ac:dyDescent="0.25">
      <c r="A138" s="115"/>
      <c r="B138" s="116" t="s">
        <v>66</v>
      </c>
      <c r="C138" s="117" t="str">
        <f>CONCATENATE(B126," ",C126)</f>
        <v>713 Izolace tepelné</v>
      </c>
      <c r="D138" s="115"/>
      <c r="E138" s="118"/>
      <c r="F138" s="118"/>
      <c r="G138" s="119">
        <f>SUM(G126:G137)</f>
        <v>0</v>
      </c>
      <c r="H138" s="120"/>
      <c r="I138" s="121">
        <f>SUM(I126:I137)</f>
        <v>2.0057691000000002</v>
      </c>
      <c r="J138" s="120"/>
      <c r="K138" s="121">
        <f>SUM(K126:K137)</f>
        <v>0</v>
      </c>
      <c r="Q138" s="99">
        <v>4</v>
      </c>
      <c r="BC138" s="122">
        <f>SUM(BC126:BC137)</f>
        <v>0</v>
      </c>
      <c r="BD138" s="122">
        <f>SUM(BD126:BD137)</f>
        <v>0</v>
      </c>
      <c r="BE138" s="122">
        <f>SUM(BE126:BE137)</f>
        <v>0</v>
      </c>
      <c r="BF138" s="122">
        <f>SUM(BF126:BF137)</f>
        <v>0</v>
      </c>
      <c r="BG138" s="122">
        <f>SUM(BG126:BG137)</f>
        <v>0</v>
      </c>
    </row>
    <row r="139" spans="1:59" x14ac:dyDescent="0.25">
      <c r="A139" s="92" t="s">
        <v>62</v>
      </c>
      <c r="B139" s="93" t="s">
        <v>244</v>
      </c>
      <c r="C139" s="94" t="s">
        <v>245</v>
      </c>
      <c r="D139" s="95"/>
      <c r="E139" s="96"/>
      <c r="F139" s="96"/>
      <c r="G139" s="97"/>
      <c r="H139" s="98"/>
      <c r="I139" s="98"/>
      <c r="J139" s="98"/>
      <c r="K139" s="98"/>
      <c r="Q139" s="99">
        <v>1</v>
      </c>
    </row>
    <row r="140" spans="1:59" ht="26.4" x14ac:dyDescent="0.25">
      <c r="A140" s="100">
        <v>51</v>
      </c>
      <c r="B140" s="101" t="s">
        <v>246</v>
      </c>
      <c r="C140" s="102" t="s">
        <v>247</v>
      </c>
      <c r="D140" s="103" t="s">
        <v>180</v>
      </c>
      <c r="E140" s="104">
        <v>4</v>
      </c>
      <c r="F140" s="138">
        <v>0</v>
      </c>
      <c r="G140" s="105">
        <f>E140*F140</f>
        <v>0</v>
      </c>
      <c r="H140" s="106">
        <v>0</v>
      </c>
      <c r="I140" s="106">
        <f>E140*H140</f>
        <v>0</v>
      </c>
      <c r="J140" s="106">
        <v>-2.5170000000000001E-2</v>
      </c>
      <c r="K140" s="106">
        <f>E140*J140</f>
        <v>-0.10068000000000001</v>
      </c>
      <c r="Q140" s="99">
        <v>2</v>
      </c>
      <c r="AA140" s="75">
        <v>12</v>
      </c>
      <c r="AB140" s="75">
        <v>0</v>
      </c>
      <c r="AC140" s="75">
        <v>51</v>
      </c>
      <c r="BB140" s="75">
        <v>2</v>
      </c>
      <c r="BC140" s="75">
        <f>IF(BB140=1,G140,0)</f>
        <v>0</v>
      </c>
      <c r="BD140" s="75">
        <f>IF(BB140=2,G140,0)</f>
        <v>0</v>
      </c>
      <c r="BE140" s="75">
        <f>IF(BB140=3,G140,0)</f>
        <v>0</v>
      </c>
      <c r="BF140" s="75">
        <f>IF(BB140=4,G140,0)</f>
        <v>0</v>
      </c>
      <c r="BG140" s="75">
        <f>IF(BB140=5,G140,0)</f>
        <v>0</v>
      </c>
    </row>
    <row r="141" spans="1:59" ht="26.4" x14ac:dyDescent="0.25">
      <c r="A141" s="100">
        <v>52</v>
      </c>
      <c r="B141" s="101" t="s">
        <v>248</v>
      </c>
      <c r="C141" s="102" t="s">
        <v>249</v>
      </c>
      <c r="D141" s="103" t="s">
        <v>180</v>
      </c>
      <c r="E141" s="104">
        <v>4</v>
      </c>
      <c r="F141" s="138">
        <v>0</v>
      </c>
      <c r="G141" s="105">
        <f>E141*F141</f>
        <v>0</v>
      </c>
      <c r="H141" s="106">
        <v>7.5800000000000006E-2</v>
      </c>
      <c r="I141" s="106">
        <f>E141*H141</f>
        <v>0.30320000000000003</v>
      </c>
      <c r="J141" s="106">
        <v>0</v>
      </c>
      <c r="K141" s="106">
        <f>E141*J141</f>
        <v>0</v>
      </c>
      <c r="Q141" s="99">
        <v>2</v>
      </c>
      <c r="AA141" s="75">
        <v>12</v>
      </c>
      <c r="AB141" s="75">
        <v>0</v>
      </c>
      <c r="AC141" s="75">
        <v>52</v>
      </c>
      <c r="BB141" s="75">
        <v>2</v>
      </c>
      <c r="BC141" s="75">
        <f>IF(BB141=1,G141,0)</f>
        <v>0</v>
      </c>
      <c r="BD141" s="75">
        <f>IF(BB141=2,G141,0)</f>
        <v>0</v>
      </c>
      <c r="BE141" s="75">
        <f>IF(BB141=3,G141,0)</f>
        <v>0</v>
      </c>
      <c r="BF141" s="75">
        <f>IF(BB141=4,G141,0)</f>
        <v>0</v>
      </c>
      <c r="BG141" s="75">
        <f>IF(BB141=5,G141,0)</f>
        <v>0</v>
      </c>
    </row>
    <row r="142" spans="1:59" ht="26.4" x14ac:dyDescent="0.25">
      <c r="A142" s="100">
        <v>53</v>
      </c>
      <c r="B142" s="101" t="s">
        <v>250</v>
      </c>
      <c r="C142" s="102" t="s">
        <v>251</v>
      </c>
      <c r="D142" s="103" t="s">
        <v>79</v>
      </c>
      <c r="E142" s="104">
        <v>4</v>
      </c>
      <c r="F142" s="138">
        <v>0</v>
      </c>
      <c r="G142" s="105">
        <f>E142*F142</f>
        <v>0</v>
      </c>
      <c r="H142" s="106">
        <v>2.5000000000000001E-3</v>
      </c>
      <c r="I142" s="106">
        <f>E142*H142</f>
        <v>0.01</v>
      </c>
      <c r="J142" s="106">
        <v>0</v>
      </c>
      <c r="K142" s="106">
        <f>E142*J142</f>
        <v>0</v>
      </c>
      <c r="Q142" s="99">
        <v>2</v>
      </c>
      <c r="AA142" s="75">
        <v>12</v>
      </c>
      <c r="AB142" s="75">
        <v>0</v>
      </c>
      <c r="AC142" s="75">
        <v>53</v>
      </c>
      <c r="BB142" s="75">
        <v>2</v>
      </c>
      <c r="BC142" s="75">
        <f>IF(BB142=1,G142,0)</f>
        <v>0</v>
      </c>
      <c r="BD142" s="75">
        <f>IF(BB142=2,G142,0)</f>
        <v>0</v>
      </c>
      <c r="BE142" s="75">
        <f>IF(BB142=3,G142,0)</f>
        <v>0</v>
      </c>
      <c r="BF142" s="75">
        <f>IF(BB142=4,G142,0)</f>
        <v>0</v>
      </c>
      <c r="BG142" s="75">
        <f>IF(BB142=5,G142,0)</f>
        <v>0</v>
      </c>
    </row>
    <row r="143" spans="1:59" ht="16.5" customHeight="1" x14ac:dyDescent="0.25">
      <c r="A143" s="107"/>
      <c r="B143" s="108"/>
      <c r="C143" s="161" t="s">
        <v>252</v>
      </c>
      <c r="D143" s="162"/>
      <c r="E143" s="162"/>
      <c r="F143" s="162"/>
      <c r="G143" s="163"/>
      <c r="H143" s="109"/>
      <c r="I143" s="109"/>
      <c r="J143" s="109"/>
      <c r="K143" s="109"/>
      <c r="Q143" s="99">
        <v>3</v>
      </c>
    </row>
    <row r="144" spans="1:59" x14ac:dyDescent="0.25">
      <c r="A144" s="107"/>
      <c r="B144" s="108"/>
      <c r="C144" s="155" t="s">
        <v>253</v>
      </c>
      <c r="D144" s="156"/>
      <c r="E144" s="110">
        <v>4</v>
      </c>
      <c r="F144" s="111"/>
      <c r="G144" s="112"/>
      <c r="H144" s="113"/>
      <c r="I144" s="113"/>
      <c r="J144" s="113"/>
      <c r="K144" s="113"/>
      <c r="M144" s="75" t="s">
        <v>253</v>
      </c>
      <c r="O144" s="114"/>
      <c r="Q144" s="99"/>
    </row>
    <row r="145" spans="1:59" ht="26.4" x14ac:dyDescent="0.25">
      <c r="A145" s="100">
        <v>54</v>
      </c>
      <c r="B145" s="101" t="s">
        <v>254</v>
      </c>
      <c r="C145" s="102" t="s">
        <v>255</v>
      </c>
      <c r="D145" s="103" t="s">
        <v>79</v>
      </c>
      <c r="E145" s="104">
        <v>2.7</v>
      </c>
      <c r="F145" s="138">
        <v>0</v>
      </c>
      <c r="G145" s="105">
        <f>E145*F145</f>
        <v>0</v>
      </c>
      <c r="H145" s="106">
        <v>4.6999999999999999E-4</v>
      </c>
      <c r="I145" s="106">
        <f>E145*H145</f>
        <v>1.2689999999999999E-3</v>
      </c>
      <c r="J145" s="106">
        <v>0</v>
      </c>
      <c r="K145" s="106">
        <f>E145*J145</f>
        <v>0</v>
      </c>
      <c r="Q145" s="99">
        <v>2</v>
      </c>
      <c r="AA145" s="75">
        <v>12</v>
      </c>
      <c r="AB145" s="75">
        <v>0</v>
      </c>
      <c r="AC145" s="75">
        <v>54</v>
      </c>
      <c r="BB145" s="75">
        <v>2</v>
      </c>
      <c r="BC145" s="75">
        <f>IF(BB145=1,G145,0)</f>
        <v>0</v>
      </c>
      <c r="BD145" s="75">
        <f>IF(BB145=2,G145,0)</f>
        <v>0</v>
      </c>
      <c r="BE145" s="75">
        <f>IF(BB145=3,G145,0)</f>
        <v>0</v>
      </c>
      <c r="BF145" s="75">
        <f>IF(BB145=4,G145,0)</f>
        <v>0</v>
      </c>
      <c r="BG145" s="75">
        <f>IF(BB145=5,G145,0)</f>
        <v>0</v>
      </c>
    </row>
    <row r="146" spans="1:59" x14ac:dyDescent="0.25">
      <c r="A146" s="107"/>
      <c r="B146" s="108"/>
      <c r="C146" s="155" t="s">
        <v>256</v>
      </c>
      <c r="D146" s="156"/>
      <c r="E146" s="110">
        <v>2.7</v>
      </c>
      <c r="F146" s="111"/>
      <c r="G146" s="112"/>
      <c r="H146" s="113"/>
      <c r="I146" s="113"/>
      <c r="J146" s="113"/>
      <c r="K146" s="113"/>
      <c r="M146" s="75" t="s">
        <v>256</v>
      </c>
      <c r="O146" s="114"/>
      <c r="Q146" s="99"/>
    </row>
    <row r="147" spans="1:59" ht="26.4" x14ac:dyDescent="0.25">
      <c r="A147" s="100">
        <v>55</v>
      </c>
      <c r="B147" s="101" t="s">
        <v>257</v>
      </c>
      <c r="C147" s="102" t="s">
        <v>258</v>
      </c>
      <c r="D147" s="103" t="s">
        <v>180</v>
      </c>
      <c r="E147" s="104">
        <v>18</v>
      </c>
      <c r="F147" s="138">
        <v>0</v>
      </c>
      <c r="G147" s="105">
        <f>E147*F147</f>
        <v>0</v>
      </c>
      <c r="H147" s="106">
        <v>2.0000000000000002E-5</v>
      </c>
      <c r="I147" s="106">
        <f>E147*H147</f>
        <v>3.6000000000000002E-4</v>
      </c>
      <c r="J147" s="106">
        <v>0</v>
      </c>
      <c r="K147" s="106">
        <f>E147*J147</f>
        <v>0</v>
      </c>
      <c r="Q147" s="99">
        <v>2</v>
      </c>
      <c r="AA147" s="75">
        <v>12</v>
      </c>
      <c r="AB147" s="75">
        <v>1</v>
      </c>
      <c r="AC147" s="75">
        <v>55</v>
      </c>
      <c r="BB147" s="75">
        <v>2</v>
      </c>
      <c r="BC147" s="75">
        <f>IF(BB147=1,G147,0)</f>
        <v>0</v>
      </c>
      <c r="BD147" s="75">
        <f>IF(BB147=2,G147,0)</f>
        <v>0</v>
      </c>
      <c r="BE147" s="75">
        <f>IF(BB147=3,G147,0)</f>
        <v>0</v>
      </c>
      <c r="BF147" s="75">
        <f>IF(BB147=4,G147,0)</f>
        <v>0</v>
      </c>
      <c r="BG147" s="75">
        <f>IF(BB147=5,G147,0)</f>
        <v>0</v>
      </c>
    </row>
    <row r="148" spans="1:59" x14ac:dyDescent="0.25">
      <c r="A148" s="107"/>
      <c r="B148" s="108"/>
      <c r="C148" s="155" t="s">
        <v>259</v>
      </c>
      <c r="D148" s="156"/>
      <c r="E148" s="110">
        <v>18</v>
      </c>
      <c r="F148" s="111"/>
      <c r="G148" s="112"/>
      <c r="H148" s="113"/>
      <c r="I148" s="113"/>
      <c r="J148" s="113"/>
      <c r="K148" s="113"/>
      <c r="M148" s="75" t="s">
        <v>259</v>
      </c>
      <c r="O148" s="114"/>
      <c r="Q148" s="99"/>
    </row>
    <row r="149" spans="1:59" ht="26.4" x14ac:dyDescent="0.25">
      <c r="A149" s="100">
        <v>56</v>
      </c>
      <c r="B149" s="101" t="s">
        <v>260</v>
      </c>
      <c r="C149" s="102" t="s">
        <v>261</v>
      </c>
      <c r="D149" s="103" t="s">
        <v>79</v>
      </c>
      <c r="E149" s="104">
        <v>3.5</v>
      </c>
      <c r="F149" s="138">
        <v>0</v>
      </c>
      <c r="G149" s="105">
        <f>E149*F149</f>
        <v>0</v>
      </c>
      <c r="H149" s="106">
        <v>1.31E-3</v>
      </c>
      <c r="I149" s="106">
        <f>E149*H149</f>
        <v>4.5849999999999997E-3</v>
      </c>
      <c r="J149" s="106">
        <v>0</v>
      </c>
      <c r="K149" s="106">
        <f>E149*J149</f>
        <v>0</v>
      </c>
      <c r="Q149" s="99">
        <v>2</v>
      </c>
      <c r="AA149" s="75">
        <v>12</v>
      </c>
      <c r="AB149" s="75">
        <v>0</v>
      </c>
      <c r="AC149" s="75">
        <v>56</v>
      </c>
      <c r="BB149" s="75">
        <v>2</v>
      </c>
      <c r="BC149" s="75">
        <f>IF(BB149=1,G149,0)</f>
        <v>0</v>
      </c>
      <c r="BD149" s="75">
        <f>IF(BB149=2,G149,0)</f>
        <v>0</v>
      </c>
      <c r="BE149" s="75">
        <f>IF(BB149=3,G149,0)</f>
        <v>0</v>
      </c>
      <c r="BF149" s="75">
        <f>IF(BB149=4,G149,0)</f>
        <v>0</v>
      </c>
      <c r="BG149" s="75">
        <f>IF(BB149=5,G149,0)</f>
        <v>0</v>
      </c>
    </row>
    <row r="150" spans="1:59" ht="18.75" customHeight="1" x14ac:dyDescent="0.25">
      <c r="A150" s="107"/>
      <c r="B150" s="108"/>
      <c r="C150" s="164" t="s">
        <v>262</v>
      </c>
      <c r="D150" s="165"/>
      <c r="E150" s="165"/>
      <c r="F150" s="165"/>
      <c r="G150" s="166"/>
      <c r="H150" s="109"/>
      <c r="I150" s="109"/>
      <c r="J150" s="109"/>
      <c r="K150" s="109"/>
      <c r="Q150" s="99">
        <v>3</v>
      </c>
    </row>
    <row r="151" spans="1:59" x14ac:dyDescent="0.25">
      <c r="A151" s="100">
        <v>57</v>
      </c>
      <c r="B151" s="101" t="s">
        <v>263</v>
      </c>
      <c r="C151" s="102" t="s">
        <v>264</v>
      </c>
      <c r="D151" s="103" t="s">
        <v>199</v>
      </c>
      <c r="E151" s="104">
        <v>0.42009999999999997</v>
      </c>
      <c r="F151" s="138">
        <v>0</v>
      </c>
      <c r="G151" s="105">
        <f>E151*F151</f>
        <v>0</v>
      </c>
      <c r="H151" s="106">
        <v>0</v>
      </c>
      <c r="I151" s="106">
        <f>E151*H151</f>
        <v>0</v>
      </c>
      <c r="J151" s="106">
        <v>0</v>
      </c>
      <c r="K151" s="106">
        <f>E151*J151</f>
        <v>0</v>
      </c>
      <c r="Q151" s="99">
        <v>2</v>
      </c>
      <c r="AA151" s="75">
        <v>12</v>
      </c>
      <c r="AB151" s="75">
        <v>0</v>
      </c>
      <c r="AC151" s="75">
        <v>57</v>
      </c>
      <c r="BB151" s="75">
        <v>2</v>
      </c>
      <c r="BC151" s="75">
        <f>IF(BB151=1,G151,0)</f>
        <v>0</v>
      </c>
      <c r="BD151" s="75">
        <f>IF(BB151=2,G151,0)</f>
        <v>0</v>
      </c>
      <c r="BE151" s="75">
        <f>IF(BB151=3,G151,0)</f>
        <v>0</v>
      </c>
      <c r="BF151" s="75">
        <f>IF(BB151=4,G151,0)</f>
        <v>0</v>
      </c>
      <c r="BG151" s="75">
        <f>IF(BB151=5,G151,0)</f>
        <v>0</v>
      </c>
    </row>
    <row r="152" spans="1:59" x14ac:dyDescent="0.25">
      <c r="A152" s="107"/>
      <c r="B152" s="108"/>
      <c r="C152" s="155" t="s">
        <v>265</v>
      </c>
      <c r="D152" s="156"/>
      <c r="E152" s="110">
        <v>0.42009999999999997</v>
      </c>
      <c r="F152" s="111"/>
      <c r="G152" s="112"/>
      <c r="H152" s="113"/>
      <c r="I152" s="113"/>
      <c r="J152" s="113"/>
      <c r="K152" s="113"/>
      <c r="M152" s="75" t="s">
        <v>265</v>
      </c>
      <c r="O152" s="114"/>
      <c r="Q152" s="99"/>
    </row>
    <row r="153" spans="1:59" x14ac:dyDescent="0.25">
      <c r="A153" s="115"/>
      <c r="B153" s="116" t="s">
        <v>66</v>
      </c>
      <c r="C153" s="117" t="str">
        <f>CONCATENATE(B139," ",C139)</f>
        <v>721 Vnitřní kanalizace</v>
      </c>
      <c r="D153" s="115"/>
      <c r="E153" s="118"/>
      <c r="F153" s="118"/>
      <c r="G153" s="119">
        <f>SUM(G139:G152)</f>
        <v>0</v>
      </c>
      <c r="H153" s="120"/>
      <c r="I153" s="121">
        <f>SUM(I139:I152)</f>
        <v>0.31941400000000009</v>
      </c>
      <c r="J153" s="120"/>
      <c r="K153" s="121">
        <f>SUM(K139:K152)</f>
        <v>-0.10068000000000001</v>
      </c>
      <c r="Q153" s="99">
        <v>4</v>
      </c>
      <c r="BC153" s="122">
        <f>SUM(BC139:BC152)</f>
        <v>0</v>
      </c>
      <c r="BD153" s="122">
        <f>SUM(BD139:BD152)</f>
        <v>0</v>
      </c>
      <c r="BE153" s="122">
        <f>SUM(BE139:BE152)</f>
        <v>0</v>
      </c>
      <c r="BF153" s="122">
        <f>SUM(BF139:BF152)</f>
        <v>0</v>
      </c>
      <c r="BG153" s="122">
        <f>SUM(BG139:BG152)</f>
        <v>0</v>
      </c>
    </row>
    <row r="154" spans="1:59" x14ac:dyDescent="0.25">
      <c r="A154" s="92" t="s">
        <v>62</v>
      </c>
      <c r="B154" s="93" t="s">
        <v>266</v>
      </c>
      <c r="C154" s="94" t="s">
        <v>267</v>
      </c>
      <c r="D154" s="95"/>
      <c r="E154" s="96"/>
      <c r="F154" s="96"/>
      <c r="G154" s="97"/>
      <c r="H154" s="98"/>
      <c r="I154" s="98"/>
      <c r="J154" s="98"/>
      <c r="K154" s="98"/>
      <c r="Q154" s="99">
        <v>1</v>
      </c>
    </row>
    <row r="155" spans="1:59" ht="26.4" x14ac:dyDescent="0.25">
      <c r="A155" s="100">
        <v>58</v>
      </c>
      <c r="B155" s="101" t="s">
        <v>268</v>
      </c>
      <c r="C155" s="102" t="s">
        <v>269</v>
      </c>
      <c r="D155" s="103" t="s">
        <v>180</v>
      </c>
      <c r="E155" s="104">
        <v>1</v>
      </c>
      <c r="F155" s="138">
        <v>0</v>
      </c>
      <c r="G155" s="105">
        <f>E155*F155</f>
        <v>0</v>
      </c>
      <c r="H155" s="106">
        <v>1.8000000000000001E-4</v>
      </c>
      <c r="I155" s="106">
        <f>E155*H155</f>
        <v>1.8000000000000001E-4</v>
      </c>
      <c r="J155" s="106">
        <v>0</v>
      </c>
      <c r="K155" s="106">
        <f>E155*J155</f>
        <v>0</v>
      </c>
      <c r="Q155" s="99">
        <v>2</v>
      </c>
      <c r="AA155" s="75">
        <v>12</v>
      </c>
      <c r="AB155" s="75">
        <v>0</v>
      </c>
      <c r="AC155" s="75">
        <v>58</v>
      </c>
      <c r="BB155" s="75">
        <v>2</v>
      </c>
      <c r="BC155" s="75">
        <f>IF(BB155=1,G155,0)</f>
        <v>0</v>
      </c>
      <c r="BD155" s="75">
        <f>IF(BB155=2,G155,0)</f>
        <v>0</v>
      </c>
      <c r="BE155" s="75">
        <f>IF(BB155=3,G155,0)</f>
        <v>0</v>
      </c>
      <c r="BF155" s="75">
        <f>IF(BB155=4,G155,0)</f>
        <v>0</v>
      </c>
      <c r="BG155" s="75">
        <f>IF(BB155=5,G155,0)</f>
        <v>0</v>
      </c>
    </row>
    <row r="156" spans="1:59" x14ac:dyDescent="0.25">
      <c r="A156" s="115"/>
      <c r="B156" s="116" t="s">
        <v>66</v>
      </c>
      <c r="C156" s="117" t="str">
        <f>CONCATENATE(B154," ",C154)</f>
        <v>722 Vnitřní vodovod</v>
      </c>
      <c r="D156" s="115"/>
      <c r="E156" s="118"/>
      <c r="F156" s="118"/>
      <c r="G156" s="119">
        <f>SUM(G154:G155)</f>
        <v>0</v>
      </c>
      <c r="H156" s="120"/>
      <c r="I156" s="121">
        <f>SUM(I154:I155)</f>
        <v>1.8000000000000001E-4</v>
      </c>
      <c r="J156" s="120"/>
      <c r="K156" s="121">
        <f>SUM(K154:K155)</f>
        <v>0</v>
      </c>
      <c r="Q156" s="99">
        <v>4</v>
      </c>
      <c r="BC156" s="122">
        <f>SUM(BC154:BC155)</f>
        <v>0</v>
      </c>
      <c r="BD156" s="122">
        <f>SUM(BD154:BD155)</f>
        <v>0</v>
      </c>
      <c r="BE156" s="122">
        <f>SUM(BE154:BE155)</f>
        <v>0</v>
      </c>
      <c r="BF156" s="122">
        <f>SUM(BF154:BF155)</f>
        <v>0</v>
      </c>
      <c r="BG156" s="122">
        <f>SUM(BG154:BG155)</f>
        <v>0</v>
      </c>
    </row>
    <row r="157" spans="1:59" x14ac:dyDescent="0.25">
      <c r="A157" s="92" t="s">
        <v>62</v>
      </c>
      <c r="B157" s="93" t="s">
        <v>270</v>
      </c>
      <c r="C157" s="94" t="s">
        <v>271</v>
      </c>
      <c r="D157" s="95"/>
      <c r="E157" s="96"/>
      <c r="F157" s="96"/>
      <c r="G157" s="97"/>
      <c r="H157" s="98"/>
      <c r="I157" s="98"/>
      <c r="J157" s="98"/>
      <c r="K157" s="98"/>
      <c r="Q157" s="99">
        <v>1</v>
      </c>
    </row>
    <row r="158" spans="1:59" ht="26.4" x14ac:dyDescent="0.25">
      <c r="A158" s="100">
        <v>59</v>
      </c>
      <c r="B158" s="101" t="s">
        <v>272</v>
      </c>
      <c r="C158" s="102" t="s">
        <v>273</v>
      </c>
      <c r="D158" s="103" t="s">
        <v>83</v>
      </c>
      <c r="E158" s="104">
        <v>17.100000000000001</v>
      </c>
      <c r="F158" s="138">
        <v>0</v>
      </c>
      <c r="G158" s="105">
        <f>E158*F158</f>
        <v>0</v>
      </c>
      <c r="H158" s="106">
        <v>1.452E-2</v>
      </c>
      <c r="I158" s="106">
        <f>E158*H158</f>
        <v>0.24829200000000001</v>
      </c>
      <c r="J158" s="106">
        <v>0</v>
      </c>
      <c r="K158" s="106">
        <f>E158*J158</f>
        <v>0</v>
      </c>
      <c r="Q158" s="99">
        <v>2</v>
      </c>
      <c r="AA158" s="75">
        <v>12</v>
      </c>
      <c r="AB158" s="75">
        <v>0</v>
      </c>
      <c r="AC158" s="75">
        <v>59</v>
      </c>
      <c r="BB158" s="75">
        <v>2</v>
      </c>
      <c r="BC158" s="75">
        <f>IF(BB158=1,G158,0)</f>
        <v>0</v>
      </c>
      <c r="BD158" s="75">
        <f>IF(BB158=2,G158,0)</f>
        <v>0</v>
      </c>
      <c r="BE158" s="75">
        <f>IF(BB158=3,G158,0)</f>
        <v>0</v>
      </c>
      <c r="BF158" s="75">
        <f>IF(BB158=4,G158,0)</f>
        <v>0</v>
      </c>
      <c r="BG158" s="75">
        <f>IF(BB158=5,G158,0)</f>
        <v>0</v>
      </c>
    </row>
    <row r="159" spans="1:59" x14ac:dyDescent="0.25">
      <c r="A159" s="107"/>
      <c r="B159" s="108"/>
      <c r="C159" s="155" t="s">
        <v>274</v>
      </c>
      <c r="D159" s="156"/>
      <c r="E159" s="110">
        <v>17.100000000000001</v>
      </c>
      <c r="F159" s="111"/>
      <c r="G159" s="112"/>
      <c r="H159" s="113"/>
      <c r="I159" s="113"/>
      <c r="J159" s="113"/>
      <c r="K159" s="113"/>
      <c r="M159" s="75" t="s">
        <v>274</v>
      </c>
      <c r="O159" s="114"/>
      <c r="Q159" s="99"/>
    </row>
    <row r="160" spans="1:59" ht="26.4" x14ac:dyDescent="0.25">
      <c r="A160" s="100">
        <v>60</v>
      </c>
      <c r="B160" s="101" t="s">
        <v>275</v>
      </c>
      <c r="C160" s="102" t="s">
        <v>276</v>
      </c>
      <c r="D160" s="103" t="s">
        <v>79</v>
      </c>
      <c r="E160" s="104">
        <v>18</v>
      </c>
      <c r="F160" s="138">
        <v>0</v>
      </c>
      <c r="G160" s="105">
        <f>E160*F160</f>
        <v>0</v>
      </c>
      <c r="H160" s="106">
        <v>5.0800000000000003E-3</v>
      </c>
      <c r="I160" s="106">
        <f>E160*H160</f>
        <v>9.1440000000000007E-2</v>
      </c>
      <c r="J160" s="106">
        <v>0</v>
      </c>
      <c r="K160" s="106">
        <f>E160*J160</f>
        <v>0</v>
      </c>
      <c r="Q160" s="99">
        <v>2</v>
      </c>
      <c r="AA160" s="75">
        <v>12</v>
      </c>
      <c r="AB160" s="75">
        <v>0</v>
      </c>
      <c r="AC160" s="75">
        <v>60</v>
      </c>
      <c r="BB160" s="75">
        <v>2</v>
      </c>
      <c r="BC160" s="75">
        <f>IF(BB160=1,G160,0)</f>
        <v>0</v>
      </c>
      <c r="BD160" s="75">
        <f>IF(BB160=2,G160,0)</f>
        <v>0</v>
      </c>
      <c r="BE160" s="75">
        <f>IF(BB160=3,G160,0)</f>
        <v>0</v>
      </c>
      <c r="BF160" s="75">
        <f>IF(BB160=4,G160,0)</f>
        <v>0</v>
      </c>
      <c r="BG160" s="75">
        <f>IF(BB160=5,G160,0)</f>
        <v>0</v>
      </c>
    </row>
    <row r="161" spans="1:59" ht="21" customHeight="1" x14ac:dyDescent="0.25">
      <c r="A161" s="107"/>
      <c r="B161" s="108"/>
      <c r="C161" s="161" t="s">
        <v>277</v>
      </c>
      <c r="D161" s="162"/>
      <c r="E161" s="162"/>
      <c r="F161" s="162"/>
      <c r="G161" s="163"/>
      <c r="H161" s="109"/>
      <c r="I161" s="109"/>
      <c r="J161" s="109"/>
      <c r="K161" s="109"/>
      <c r="Q161" s="99">
        <v>3</v>
      </c>
    </row>
    <row r="162" spans="1:59" x14ac:dyDescent="0.25">
      <c r="A162" s="107"/>
      <c r="B162" s="108"/>
      <c r="C162" s="155" t="s">
        <v>278</v>
      </c>
      <c r="D162" s="156"/>
      <c r="E162" s="110">
        <v>18</v>
      </c>
      <c r="F162" s="111"/>
      <c r="G162" s="112"/>
      <c r="H162" s="113"/>
      <c r="I162" s="113"/>
      <c r="J162" s="113"/>
      <c r="K162" s="113"/>
      <c r="M162" s="75" t="s">
        <v>278</v>
      </c>
      <c r="O162" s="114"/>
      <c r="Q162" s="99"/>
    </row>
    <row r="163" spans="1:59" ht="26.4" x14ac:dyDescent="0.25">
      <c r="A163" s="100">
        <v>61</v>
      </c>
      <c r="B163" s="101" t="s">
        <v>279</v>
      </c>
      <c r="C163" s="102" t="s">
        <v>280</v>
      </c>
      <c r="D163" s="103" t="s">
        <v>83</v>
      </c>
      <c r="E163" s="104">
        <v>29.7</v>
      </c>
      <c r="F163" s="138">
        <v>0</v>
      </c>
      <c r="G163" s="105">
        <f>E163*F163</f>
        <v>0</v>
      </c>
      <c r="H163" s="106">
        <v>1.426E-2</v>
      </c>
      <c r="I163" s="106">
        <f>E163*H163</f>
        <v>0.42352200000000001</v>
      </c>
      <c r="J163" s="106">
        <v>0</v>
      </c>
      <c r="K163" s="106">
        <f>E163*J163</f>
        <v>0</v>
      </c>
      <c r="Q163" s="99">
        <v>2</v>
      </c>
      <c r="AA163" s="75">
        <v>12</v>
      </c>
      <c r="AB163" s="75">
        <v>0</v>
      </c>
      <c r="AC163" s="75">
        <v>61</v>
      </c>
      <c r="BB163" s="75">
        <v>2</v>
      </c>
      <c r="BC163" s="75">
        <f>IF(BB163=1,G163,0)</f>
        <v>0</v>
      </c>
      <c r="BD163" s="75">
        <f>IF(BB163=2,G163,0)</f>
        <v>0</v>
      </c>
      <c r="BE163" s="75">
        <f>IF(BB163=3,G163,0)</f>
        <v>0</v>
      </c>
      <c r="BF163" s="75">
        <f>IF(BB163=4,G163,0)</f>
        <v>0</v>
      </c>
      <c r="BG163" s="75">
        <f>IF(BB163=5,G163,0)</f>
        <v>0</v>
      </c>
    </row>
    <row r="164" spans="1:59" x14ac:dyDescent="0.25">
      <c r="A164" s="107"/>
      <c r="B164" s="108"/>
      <c r="C164" s="155" t="s">
        <v>281</v>
      </c>
      <c r="D164" s="156"/>
      <c r="E164" s="110">
        <v>29.7</v>
      </c>
      <c r="F164" s="111"/>
      <c r="G164" s="112"/>
      <c r="H164" s="113"/>
      <c r="I164" s="113"/>
      <c r="J164" s="113"/>
      <c r="K164" s="113"/>
      <c r="M164" s="75" t="s">
        <v>281</v>
      </c>
      <c r="O164" s="114"/>
      <c r="Q164" s="99"/>
    </row>
    <row r="165" spans="1:59" ht="26.4" x14ac:dyDescent="0.25">
      <c r="A165" s="100">
        <v>62</v>
      </c>
      <c r="B165" s="101" t="s">
        <v>282</v>
      </c>
      <c r="C165" s="102" t="s">
        <v>283</v>
      </c>
      <c r="D165" s="103" t="s">
        <v>83</v>
      </c>
      <c r="E165" s="104">
        <v>29.7</v>
      </c>
      <c r="F165" s="138">
        <v>0</v>
      </c>
      <c r="G165" s="105">
        <f>E165*F165</f>
        <v>0</v>
      </c>
      <c r="H165" s="106">
        <v>3.7100000000000002E-3</v>
      </c>
      <c r="I165" s="106">
        <f>E165*H165</f>
        <v>0.11018700000000001</v>
      </c>
      <c r="J165" s="106">
        <v>0</v>
      </c>
      <c r="K165" s="106">
        <f>E165*J165</f>
        <v>0</v>
      </c>
      <c r="Q165" s="99">
        <v>2</v>
      </c>
      <c r="AA165" s="75">
        <v>12</v>
      </c>
      <c r="AB165" s="75">
        <v>0</v>
      </c>
      <c r="AC165" s="75">
        <v>62</v>
      </c>
      <c r="BB165" s="75">
        <v>2</v>
      </c>
      <c r="BC165" s="75">
        <f>IF(BB165=1,G165,0)</f>
        <v>0</v>
      </c>
      <c r="BD165" s="75">
        <f>IF(BB165=2,G165,0)</f>
        <v>0</v>
      </c>
      <c r="BE165" s="75">
        <f>IF(BB165=3,G165,0)</f>
        <v>0</v>
      </c>
      <c r="BF165" s="75">
        <f>IF(BB165=4,G165,0)</f>
        <v>0</v>
      </c>
      <c r="BG165" s="75">
        <f>IF(BB165=5,G165,0)</f>
        <v>0</v>
      </c>
    </row>
    <row r="166" spans="1:59" x14ac:dyDescent="0.25">
      <c r="A166" s="107"/>
      <c r="B166" s="108"/>
      <c r="C166" s="161" t="s">
        <v>284</v>
      </c>
      <c r="D166" s="162"/>
      <c r="E166" s="162"/>
      <c r="F166" s="162"/>
      <c r="G166" s="163"/>
      <c r="H166" s="109"/>
      <c r="I166" s="109"/>
      <c r="J166" s="109"/>
      <c r="K166" s="109"/>
      <c r="Q166" s="99">
        <v>3</v>
      </c>
    </row>
    <row r="167" spans="1:59" x14ac:dyDescent="0.25">
      <c r="A167" s="100">
        <v>63</v>
      </c>
      <c r="B167" s="101" t="s">
        <v>285</v>
      </c>
      <c r="C167" s="102" t="s">
        <v>286</v>
      </c>
      <c r="D167" s="103" t="s">
        <v>199</v>
      </c>
      <c r="E167" s="104">
        <v>0.87339999999999995</v>
      </c>
      <c r="F167" s="138">
        <v>0</v>
      </c>
      <c r="G167" s="105">
        <f>E167*F167</f>
        <v>0</v>
      </c>
      <c r="H167" s="106">
        <v>0</v>
      </c>
      <c r="I167" s="106">
        <f>E167*H167</f>
        <v>0</v>
      </c>
      <c r="J167" s="106">
        <v>0</v>
      </c>
      <c r="K167" s="106">
        <f>E167*J167</f>
        <v>0</v>
      </c>
      <c r="Q167" s="99">
        <v>2</v>
      </c>
      <c r="AA167" s="75">
        <v>12</v>
      </c>
      <c r="AB167" s="75">
        <v>0</v>
      </c>
      <c r="AC167" s="75">
        <v>63</v>
      </c>
      <c r="BB167" s="75">
        <v>2</v>
      </c>
      <c r="BC167" s="75">
        <f>IF(BB167=1,G167,0)</f>
        <v>0</v>
      </c>
      <c r="BD167" s="75">
        <f>IF(BB167=2,G167,0)</f>
        <v>0</v>
      </c>
      <c r="BE167" s="75">
        <f>IF(BB167=3,G167,0)</f>
        <v>0</v>
      </c>
      <c r="BF167" s="75">
        <f>IF(BB167=4,G167,0)</f>
        <v>0</v>
      </c>
      <c r="BG167" s="75">
        <f>IF(BB167=5,G167,0)</f>
        <v>0</v>
      </c>
    </row>
    <row r="168" spans="1:59" x14ac:dyDescent="0.25">
      <c r="A168" s="115"/>
      <c r="B168" s="116" t="s">
        <v>66</v>
      </c>
      <c r="C168" s="117" t="str">
        <f>CONCATENATE(B157," ",C157)</f>
        <v>762 Konstrukce tesařské</v>
      </c>
      <c r="D168" s="115"/>
      <c r="E168" s="118"/>
      <c r="F168" s="118"/>
      <c r="G168" s="119">
        <f>SUM(G157:G167)</f>
        <v>0</v>
      </c>
      <c r="H168" s="120"/>
      <c r="I168" s="121">
        <f>SUM(I157:I167)</f>
        <v>0.87344100000000013</v>
      </c>
      <c r="J168" s="120"/>
      <c r="K168" s="121">
        <f>SUM(K157:K167)</f>
        <v>0</v>
      </c>
      <c r="Q168" s="99">
        <v>4</v>
      </c>
      <c r="BC168" s="122">
        <f>SUM(BC157:BC167)</f>
        <v>0</v>
      </c>
      <c r="BD168" s="122">
        <f>SUM(BD157:BD167)</f>
        <v>0</v>
      </c>
      <c r="BE168" s="122">
        <f>SUM(BE157:BE167)</f>
        <v>0</v>
      </c>
      <c r="BF168" s="122">
        <f>SUM(BF157:BF167)</f>
        <v>0</v>
      </c>
      <c r="BG168" s="122">
        <f>SUM(BG157:BG167)</f>
        <v>0</v>
      </c>
    </row>
    <row r="169" spans="1:59" x14ac:dyDescent="0.25">
      <c r="A169" s="92" t="s">
        <v>62</v>
      </c>
      <c r="B169" s="93" t="s">
        <v>287</v>
      </c>
      <c r="C169" s="94" t="s">
        <v>288</v>
      </c>
      <c r="D169" s="95"/>
      <c r="E169" s="96"/>
      <c r="F169" s="96"/>
      <c r="G169" s="97"/>
      <c r="H169" s="98"/>
      <c r="I169" s="98"/>
      <c r="J169" s="98"/>
      <c r="K169" s="98"/>
      <c r="Q169" s="99">
        <v>1</v>
      </c>
    </row>
    <row r="170" spans="1:59" x14ac:dyDescent="0.25">
      <c r="A170" s="100">
        <v>64</v>
      </c>
      <c r="B170" s="101" t="s">
        <v>289</v>
      </c>
      <c r="C170" s="102" t="s">
        <v>290</v>
      </c>
      <c r="D170" s="103" t="s">
        <v>83</v>
      </c>
      <c r="E170" s="104">
        <v>416.1</v>
      </c>
      <c r="F170" s="138">
        <v>0</v>
      </c>
      <c r="G170" s="105">
        <f>E170*F170</f>
        <v>0</v>
      </c>
      <c r="H170" s="106">
        <v>8.0000000000000007E-5</v>
      </c>
      <c r="I170" s="106">
        <f>E170*H170</f>
        <v>3.3288000000000005E-2</v>
      </c>
      <c r="J170" s="106">
        <v>0</v>
      </c>
      <c r="K170" s="106">
        <f>E170*J170</f>
        <v>0</v>
      </c>
      <c r="Q170" s="99">
        <v>2</v>
      </c>
      <c r="AA170" s="75">
        <v>12</v>
      </c>
      <c r="AB170" s="75">
        <v>0</v>
      </c>
      <c r="AC170" s="75">
        <v>64</v>
      </c>
      <c r="BB170" s="75">
        <v>2</v>
      </c>
      <c r="BC170" s="75">
        <f>IF(BB170=1,G170,0)</f>
        <v>0</v>
      </c>
      <c r="BD170" s="75">
        <f>IF(BB170=2,G170,0)</f>
        <v>0</v>
      </c>
      <c r="BE170" s="75">
        <f>IF(BB170=3,G170,0)</f>
        <v>0</v>
      </c>
      <c r="BF170" s="75">
        <f>IF(BB170=4,G170,0)</f>
        <v>0</v>
      </c>
      <c r="BG170" s="75">
        <f>IF(BB170=5,G170,0)</f>
        <v>0</v>
      </c>
    </row>
    <row r="171" spans="1:59" x14ac:dyDescent="0.25">
      <c r="A171" s="107"/>
      <c r="B171" s="108"/>
      <c r="C171" s="155" t="s">
        <v>291</v>
      </c>
      <c r="D171" s="156"/>
      <c r="E171" s="110">
        <v>416.1</v>
      </c>
      <c r="F171" s="111"/>
      <c r="G171" s="112"/>
      <c r="H171" s="113"/>
      <c r="I171" s="113"/>
      <c r="J171" s="113"/>
      <c r="K171" s="113"/>
      <c r="M171" s="75" t="s">
        <v>291</v>
      </c>
      <c r="O171" s="114"/>
      <c r="Q171" s="99"/>
    </row>
    <row r="172" spans="1:59" ht="26.4" x14ac:dyDescent="0.25">
      <c r="A172" s="100">
        <v>65</v>
      </c>
      <c r="B172" s="101" t="s">
        <v>292</v>
      </c>
      <c r="C172" s="102" t="s">
        <v>293</v>
      </c>
      <c r="D172" s="103" t="s">
        <v>83</v>
      </c>
      <c r="E172" s="104">
        <v>466.03199999999998</v>
      </c>
      <c r="F172" s="138">
        <v>0</v>
      </c>
      <c r="G172" s="105">
        <f>E172*F172</f>
        <v>0</v>
      </c>
      <c r="H172" s="106">
        <v>5.5999999999999999E-3</v>
      </c>
      <c r="I172" s="106">
        <f>E172*H172</f>
        <v>2.6097791999999997</v>
      </c>
      <c r="J172" s="106">
        <v>0</v>
      </c>
      <c r="K172" s="106">
        <f>E172*J172</f>
        <v>0</v>
      </c>
      <c r="Q172" s="99">
        <v>2</v>
      </c>
      <c r="AA172" s="75">
        <v>12</v>
      </c>
      <c r="AB172" s="75">
        <v>1</v>
      </c>
      <c r="AC172" s="75">
        <v>65</v>
      </c>
      <c r="BB172" s="75">
        <v>2</v>
      </c>
      <c r="BC172" s="75">
        <f>IF(BB172=1,G172,0)</f>
        <v>0</v>
      </c>
      <c r="BD172" s="75">
        <f>IF(BB172=2,G172,0)</f>
        <v>0</v>
      </c>
      <c r="BE172" s="75">
        <f>IF(BB172=3,G172,0)</f>
        <v>0</v>
      </c>
      <c r="BF172" s="75">
        <f>IF(BB172=4,G172,0)</f>
        <v>0</v>
      </c>
      <c r="BG172" s="75">
        <f>IF(BB172=5,G172,0)</f>
        <v>0</v>
      </c>
    </row>
    <row r="173" spans="1:59" ht="29.25" customHeight="1" x14ac:dyDescent="0.25">
      <c r="A173" s="107"/>
      <c r="B173" s="108"/>
      <c r="C173" s="161" t="s">
        <v>294</v>
      </c>
      <c r="D173" s="162"/>
      <c r="E173" s="162"/>
      <c r="F173" s="162"/>
      <c r="G173" s="163"/>
      <c r="H173" s="109"/>
      <c r="I173" s="109"/>
      <c r="J173" s="109"/>
      <c r="K173" s="109"/>
      <c r="Q173" s="99">
        <v>3</v>
      </c>
    </row>
    <row r="174" spans="1:59" x14ac:dyDescent="0.25">
      <c r="A174" s="107"/>
      <c r="B174" s="108"/>
      <c r="C174" s="155" t="s">
        <v>295</v>
      </c>
      <c r="D174" s="156"/>
      <c r="E174" s="110">
        <v>466.03199999999998</v>
      </c>
      <c r="F174" s="111"/>
      <c r="G174" s="112"/>
      <c r="H174" s="113"/>
      <c r="I174" s="113"/>
      <c r="J174" s="113"/>
      <c r="K174" s="113"/>
      <c r="M174" s="75" t="s">
        <v>295</v>
      </c>
      <c r="O174" s="114"/>
      <c r="Q174" s="99"/>
    </row>
    <row r="175" spans="1:59" x14ac:dyDescent="0.25">
      <c r="A175" s="107"/>
      <c r="B175" s="108"/>
      <c r="C175" s="155"/>
      <c r="D175" s="156"/>
      <c r="E175" s="110">
        <v>0</v>
      </c>
      <c r="F175" s="111"/>
      <c r="G175" s="112"/>
      <c r="H175" s="113"/>
      <c r="I175" s="113"/>
      <c r="J175" s="113"/>
      <c r="K175" s="113"/>
      <c r="O175" s="114"/>
      <c r="Q175" s="99"/>
    </row>
    <row r="176" spans="1:59" ht="26.4" x14ac:dyDescent="0.25">
      <c r="A176" s="100">
        <v>66</v>
      </c>
      <c r="B176" s="101" t="s">
        <v>296</v>
      </c>
      <c r="C176" s="102" t="s">
        <v>297</v>
      </c>
      <c r="D176" s="103" t="s">
        <v>79</v>
      </c>
      <c r="E176" s="104">
        <v>58</v>
      </c>
      <c r="F176" s="138">
        <v>0</v>
      </c>
      <c r="G176" s="105">
        <f>E176*F176</f>
        <v>0</v>
      </c>
      <c r="H176" s="106">
        <v>1.0499999999999999E-3</v>
      </c>
      <c r="I176" s="106">
        <f>E176*H176</f>
        <v>6.0899999999999996E-2</v>
      </c>
      <c r="J176" s="106">
        <v>0</v>
      </c>
      <c r="K176" s="106">
        <f>E176*J176</f>
        <v>0</v>
      </c>
      <c r="Q176" s="99">
        <v>2</v>
      </c>
      <c r="AA176" s="75">
        <v>12</v>
      </c>
      <c r="AB176" s="75">
        <v>0</v>
      </c>
      <c r="AC176" s="75">
        <v>66</v>
      </c>
      <c r="BB176" s="75">
        <v>2</v>
      </c>
      <c r="BC176" s="75">
        <f>IF(BB176=1,G176,0)</f>
        <v>0</v>
      </c>
      <c r="BD176" s="75">
        <f>IF(BB176=2,G176,0)</f>
        <v>0</v>
      </c>
      <c r="BE176" s="75">
        <f>IF(BB176=3,G176,0)</f>
        <v>0</v>
      </c>
      <c r="BF176" s="75">
        <f>IF(BB176=4,G176,0)</f>
        <v>0</v>
      </c>
      <c r="BG176" s="75">
        <f>IF(BB176=5,G176,0)</f>
        <v>0</v>
      </c>
    </row>
    <row r="177" spans="1:59" x14ac:dyDescent="0.25">
      <c r="A177" s="107"/>
      <c r="B177" s="108"/>
      <c r="C177" s="155" t="s">
        <v>298</v>
      </c>
      <c r="D177" s="156"/>
      <c r="E177" s="110">
        <v>58</v>
      </c>
      <c r="F177" s="111"/>
      <c r="G177" s="112"/>
      <c r="H177" s="113"/>
      <c r="I177" s="113"/>
      <c r="J177" s="113"/>
      <c r="K177" s="113"/>
      <c r="M177" s="75" t="s">
        <v>298</v>
      </c>
      <c r="O177" s="114"/>
      <c r="Q177" s="99"/>
    </row>
    <row r="178" spans="1:59" x14ac:dyDescent="0.25">
      <c r="A178" s="100">
        <v>67</v>
      </c>
      <c r="B178" s="101" t="s">
        <v>299</v>
      </c>
      <c r="C178" s="102" t="s">
        <v>300</v>
      </c>
      <c r="D178" s="103" t="s">
        <v>79</v>
      </c>
      <c r="E178" s="104">
        <v>29</v>
      </c>
      <c r="F178" s="138">
        <v>0</v>
      </c>
      <c r="G178" s="105">
        <f>E178*F178</f>
        <v>0</v>
      </c>
      <c r="H178" s="106">
        <v>0</v>
      </c>
      <c r="I178" s="106">
        <f>E178*H178</f>
        <v>0</v>
      </c>
      <c r="J178" s="106">
        <v>0</v>
      </c>
      <c r="K178" s="106">
        <f>E178*J178</f>
        <v>0</v>
      </c>
      <c r="Q178" s="99">
        <v>2</v>
      </c>
      <c r="AA178" s="75">
        <v>12</v>
      </c>
      <c r="AB178" s="75">
        <v>0</v>
      </c>
      <c r="AC178" s="75">
        <v>67</v>
      </c>
      <c r="BB178" s="75">
        <v>2</v>
      </c>
      <c r="BC178" s="75">
        <f>IF(BB178=1,G178,0)</f>
        <v>0</v>
      </c>
      <c r="BD178" s="75">
        <f>IF(BB178=2,G178,0)</f>
        <v>0</v>
      </c>
      <c r="BE178" s="75">
        <f>IF(BB178=3,G178,0)</f>
        <v>0</v>
      </c>
      <c r="BF178" s="75">
        <f>IF(BB178=4,G178,0)</f>
        <v>0</v>
      </c>
      <c r="BG178" s="75">
        <f>IF(BB178=5,G178,0)</f>
        <v>0</v>
      </c>
    </row>
    <row r="179" spans="1:59" x14ac:dyDescent="0.25">
      <c r="A179" s="100">
        <v>68</v>
      </c>
      <c r="B179" s="101" t="s">
        <v>301</v>
      </c>
      <c r="C179" s="102" t="s">
        <v>302</v>
      </c>
      <c r="D179" s="103" t="s">
        <v>83</v>
      </c>
      <c r="E179" s="104">
        <v>45.674999999999997</v>
      </c>
      <c r="F179" s="138">
        <v>0</v>
      </c>
      <c r="G179" s="105">
        <f>E179*F179</f>
        <v>0</v>
      </c>
      <c r="H179" s="106">
        <v>5.5999999999999999E-3</v>
      </c>
      <c r="I179" s="106">
        <f>E179*H179</f>
        <v>0.25578000000000001</v>
      </c>
      <c r="J179" s="106">
        <v>0</v>
      </c>
      <c r="K179" s="106">
        <f>E179*J179</f>
        <v>0</v>
      </c>
      <c r="Q179" s="99">
        <v>2</v>
      </c>
      <c r="AA179" s="75">
        <v>12</v>
      </c>
      <c r="AB179" s="75">
        <v>1</v>
      </c>
      <c r="AC179" s="75">
        <v>68</v>
      </c>
      <c r="BB179" s="75">
        <v>2</v>
      </c>
      <c r="BC179" s="75">
        <f>IF(BB179=1,G179,0)</f>
        <v>0</v>
      </c>
      <c r="BD179" s="75">
        <f>IF(BB179=2,G179,0)</f>
        <v>0</v>
      </c>
      <c r="BE179" s="75">
        <f>IF(BB179=3,G179,0)</f>
        <v>0</v>
      </c>
      <c r="BF179" s="75">
        <f>IF(BB179=4,G179,0)</f>
        <v>0</v>
      </c>
      <c r="BG179" s="75">
        <f>IF(BB179=5,G179,0)</f>
        <v>0</v>
      </c>
    </row>
    <row r="180" spans="1:59" ht="27.75" customHeight="1" x14ac:dyDescent="0.25">
      <c r="A180" s="107"/>
      <c r="B180" s="108"/>
      <c r="C180" s="161" t="s">
        <v>303</v>
      </c>
      <c r="D180" s="162"/>
      <c r="E180" s="162"/>
      <c r="F180" s="162"/>
      <c r="G180" s="163"/>
      <c r="H180" s="109"/>
      <c r="I180" s="109"/>
      <c r="J180" s="109"/>
      <c r="K180" s="109"/>
      <c r="Q180" s="99">
        <v>3</v>
      </c>
    </row>
    <row r="181" spans="1:59" x14ac:dyDescent="0.25">
      <c r="A181" s="107"/>
      <c r="B181" s="108"/>
      <c r="C181" s="155" t="s">
        <v>304</v>
      </c>
      <c r="D181" s="156"/>
      <c r="E181" s="110">
        <v>30.45</v>
      </c>
      <c r="F181" s="111"/>
      <c r="G181" s="112"/>
      <c r="H181" s="113"/>
      <c r="I181" s="113"/>
      <c r="J181" s="113"/>
      <c r="K181" s="113"/>
      <c r="M181" s="75" t="s">
        <v>304</v>
      </c>
      <c r="O181" s="114"/>
      <c r="Q181" s="99"/>
    </row>
    <row r="182" spans="1:59" x14ac:dyDescent="0.25">
      <c r="A182" s="107"/>
      <c r="B182" s="108"/>
      <c r="C182" s="155" t="s">
        <v>305</v>
      </c>
      <c r="D182" s="156"/>
      <c r="E182" s="110">
        <v>15.225</v>
      </c>
      <c r="F182" s="111"/>
      <c r="G182" s="112"/>
      <c r="H182" s="113"/>
      <c r="I182" s="113"/>
      <c r="J182" s="113"/>
      <c r="K182" s="113"/>
      <c r="M182" s="75" t="s">
        <v>305</v>
      </c>
      <c r="O182" s="114"/>
      <c r="Q182" s="99"/>
    </row>
    <row r="183" spans="1:59" ht="26.4" x14ac:dyDescent="0.25">
      <c r="A183" s="100">
        <v>69</v>
      </c>
      <c r="B183" s="101" t="s">
        <v>306</v>
      </c>
      <c r="C183" s="102" t="s">
        <v>307</v>
      </c>
      <c r="D183" s="103" t="s">
        <v>79</v>
      </c>
      <c r="E183" s="104">
        <v>36</v>
      </c>
      <c r="F183" s="138">
        <v>0</v>
      </c>
      <c r="G183" s="105">
        <f>E183*F183</f>
        <v>0</v>
      </c>
      <c r="H183" s="106">
        <v>0</v>
      </c>
      <c r="I183" s="106">
        <f>E183*H183</f>
        <v>0</v>
      </c>
      <c r="J183" s="106">
        <v>0</v>
      </c>
      <c r="K183" s="106">
        <f>E183*J183</f>
        <v>0</v>
      </c>
      <c r="Q183" s="99">
        <v>2</v>
      </c>
      <c r="AA183" s="75">
        <v>12</v>
      </c>
      <c r="AB183" s="75">
        <v>0</v>
      </c>
      <c r="AC183" s="75">
        <v>69</v>
      </c>
      <c r="BB183" s="75">
        <v>2</v>
      </c>
      <c r="BC183" s="75">
        <f>IF(BB183=1,G183,0)</f>
        <v>0</v>
      </c>
      <c r="BD183" s="75">
        <f>IF(BB183=2,G183,0)</f>
        <v>0</v>
      </c>
      <c r="BE183" s="75">
        <f>IF(BB183=3,G183,0)</f>
        <v>0</v>
      </c>
      <c r="BF183" s="75">
        <f>IF(BB183=4,G183,0)</f>
        <v>0</v>
      </c>
      <c r="BG183" s="75">
        <f>IF(BB183=5,G183,0)</f>
        <v>0</v>
      </c>
    </row>
    <row r="184" spans="1:59" x14ac:dyDescent="0.25">
      <c r="A184" s="107"/>
      <c r="B184" s="108"/>
      <c r="C184" s="155" t="s">
        <v>308</v>
      </c>
      <c r="D184" s="156"/>
      <c r="E184" s="110">
        <v>30</v>
      </c>
      <c r="F184" s="111"/>
      <c r="G184" s="112"/>
      <c r="H184" s="113"/>
      <c r="I184" s="113"/>
      <c r="J184" s="113"/>
      <c r="K184" s="113"/>
      <c r="M184" s="75" t="s">
        <v>308</v>
      </c>
      <c r="O184" s="114"/>
      <c r="Q184" s="99"/>
    </row>
    <row r="185" spans="1:59" x14ac:dyDescent="0.25">
      <c r="A185" s="107"/>
      <c r="B185" s="108"/>
      <c r="C185" s="155" t="s">
        <v>309</v>
      </c>
      <c r="D185" s="156"/>
      <c r="E185" s="110">
        <v>6</v>
      </c>
      <c r="F185" s="111"/>
      <c r="G185" s="112"/>
      <c r="H185" s="113"/>
      <c r="I185" s="113"/>
      <c r="J185" s="113"/>
      <c r="K185" s="113"/>
      <c r="M185" s="75" t="s">
        <v>309</v>
      </c>
      <c r="O185" s="114"/>
      <c r="Q185" s="99"/>
    </row>
    <row r="186" spans="1:59" x14ac:dyDescent="0.25">
      <c r="A186" s="100">
        <v>70</v>
      </c>
      <c r="B186" s="101" t="s">
        <v>310</v>
      </c>
      <c r="C186" s="102" t="s">
        <v>311</v>
      </c>
      <c r="D186" s="103" t="s">
        <v>180</v>
      </c>
      <c r="E186" s="104">
        <v>1</v>
      </c>
      <c r="F186" s="138">
        <v>0</v>
      </c>
      <c r="G186" s="105">
        <f>E186*F186</f>
        <v>0</v>
      </c>
      <c r="H186" s="106">
        <v>0</v>
      </c>
      <c r="I186" s="106">
        <f>E186*H186</f>
        <v>0</v>
      </c>
      <c r="J186" s="106">
        <v>0</v>
      </c>
      <c r="K186" s="106">
        <f>E186*J186</f>
        <v>0</v>
      </c>
      <c r="Q186" s="99">
        <v>2</v>
      </c>
      <c r="AA186" s="75">
        <v>12</v>
      </c>
      <c r="AB186" s="75">
        <v>0</v>
      </c>
      <c r="AC186" s="75">
        <v>70</v>
      </c>
      <c r="BB186" s="75">
        <v>2</v>
      </c>
      <c r="BC186" s="75">
        <f>IF(BB186=1,G186,0)</f>
        <v>0</v>
      </c>
      <c r="BD186" s="75">
        <f>IF(BB186=2,G186,0)</f>
        <v>0</v>
      </c>
      <c r="BE186" s="75">
        <f>IF(BB186=3,G186,0)</f>
        <v>0</v>
      </c>
      <c r="BF186" s="75">
        <f>IF(BB186=4,G186,0)</f>
        <v>0</v>
      </c>
      <c r="BG186" s="75">
        <f>IF(BB186=5,G186,0)</f>
        <v>0</v>
      </c>
    </row>
    <row r="187" spans="1:59" x14ac:dyDescent="0.25">
      <c r="A187" s="100">
        <v>71</v>
      </c>
      <c r="B187" s="101" t="s">
        <v>312</v>
      </c>
      <c r="C187" s="102" t="s">
        <v>313</v>
      </c>
      <c r="D187" s="103" t="s">
        <v>83</v>
      </c>
      <c r="E187" s="104">
        <v>17.625</v>
      </c>
      <c r="F187" s="138">
        <v>0</v>
      </c>
      <c r="G187" s="105">
        <f>E187*F187</f>
        <v>0</v>
      </c>
      <c r="H187" s="106">
        <v>0</v>
      </c>
      <c r="I187" s="106">
        <f>E187*H187</f>
        <v>0</v>
      </c>
      <c r="J187" s="106">
        <v>0</v>
      </c>
      <c r="K187" s="106">
        <f>E187*J187</f>
        <v>0</v>
      </c>
      <c r="Q187" s="99">
        <v>2</v>
      </c>
      <c r="AA187" s="75">
        <v>12</v>
      </c>
      <c r="AB187" s="75">
        <v>0</v>
      </c>
      <c r="AC187" s="75">
        <v>71</v>
      </c>
      <c r="BB187" s="75">
        <v>2</v>
      </c>
      <c r="BC187" s="75">
        <f>IF(BB187=1,G187,0)</f>
        <v>0</v>
      </c>
      <c r="BD187" s="75">
        <f>IF(BB187=2,G187,0)</f>
        <v>0</v>
      </c>
      <c r="BE187" s="75">
        <f>IF(BB187=3,G187,0)</f>
        <v>0</v>
      </c>
      <c r="BF187" s="75">
        <f>IF(BB187=4,G187,0)</f>
        <v>0</v>
      </c>
      <c r="BG187" s="75">
        <f>IF(BB187=5,G187,0)</f>
        <v>0</v>
      </c>
    </row>
    <row r="188" spans="1:59" x14ac:dyDescent="0.25">
      <c r="A188" s="107"/>
      <c r="B188" s="108"/>
      <c r="C188" s="155" t="s">
        <v>314</v>
      </c>
      <c r="D188" s="156"/>
      <c r="E188" s="110">
        <v>17.625</v>
      </c>
      <c r="F188" s="111"/>
      <c r="G188" s="112"/>
      <c r="H188" s="113"/>
      <c r="I188" s="113"/>
      <c r="J188" s="113"/>
      <c r="K188" s="113"/>
      <c r="M188" s="75" t="s">
        <v>314</v>
      </c>
      <c r="O188" s="114"/>
      <c r="Q188" s="99"/>
    </row>
    <row r="189" spans="1:59" ht="26.4" x14ac:dyDescent="0.25">
      <c r="A189" s="100">
        <v>72</v>
      </c>
      <c r="B189" s="101" t="s">
        <v>315</v>
      </c>
      <c r="C189" s="102" t="s">
        <v>316</v>
      </c>
      <c r="D189" s="103" t="s">
        <v>79</v>
      </c>
      <c r="E189" s="104">
        <v>30.25</v>
      </c>
      <c r="F189" s="138">
        <v>0</v>
      </c>
      <c r="G189" s="105">
        <f>E189*F189</f>
        <v>0</v>
      </c>
      <c r="H189" s="106">
        <v>0</v>
      </c>
      <c r="I189" s="106">
        <f>E189*H189</f>
        <v>0</v>
      </c>
      <c r="J189" s="106">
        <v>-1.81E-3</v>
      </c>
      <c r="K189" s="106">
        <f>E189*J189</f>
        <v>-5.4752500000000003E-2</v>
      </c>
      <c r="Q189" s="99">
        <v>2</v>
      </c>
      <c r="AA189" s="75">
        <v>12</v>
      </c>
      <c r="AB189" s="75">
        <v>0</v>
      </c>
      <c r="AC189" s="75">
        <v>72</v>
      </c>
      <c r="BB189" s="75">
        <v>2</v>
      </c>
      <c r="BC189" s="75">
        <f>IF(BB189=1,G189,0)</f>
        <v>0</v>
      </c>
      <c r="BD189" s="75">
        <f>IF(BB189=2,G189,0)</f>
        <v>0</v>
      </c>
      <c r="BE189" s="75">
        <f>IF(BB189=3,G189,0)</f>
        <v>0</v>
      </c>
      <c r="BF189" s="75">
        <f>IF(BB189=4,G189,0)</f>
        <v>0</v>
      </c>
      <c r="BG189" s="75">
        <f>IF(BB189=5,G189,0)</f>
        <v>0</v>
      </c>
    </row>
    <row r="190" spans="1:59" x14ac:dyDescent="0.25">
      <c r="A190" s="100">
        <v>73</v>
      </c>
      <c r="B190" s="101" t="s">
        <v>317</v>
      </c>
      <c r="C190" s="102" t="s">
        <v>318</v>
      </c>
      <c r="D190" s="103" t="s">
        <v>83</v>
      </c>
      <c r="E190" s="104">
        <v>17.625</v>
      </c>
      <c r="F190" s="138">
        <v>0</v>
      </c>
      <c r="G190" s="105">
        <f>E190*F190</f>
        <v>0</v>
      </c>
      <c r="H190" s="106">
        <v>0</v>
      </c>
      <c r="I190" s="106">
        <f>E190*H190</f>
        <v>0</v>
      </c>
      <c r="J190" s="106">
        <v>-7.3200000000000001E-3</v>
      </c>
      <c r="K190" s="106">
        <f>E190*J190</f>
        <v>-0.12901499999999999</v>
      </c>
      <c r="Q190" s="99">
        <v>2</v>
      </c>
      <c r="AA190" s="75">
        <v>12</v>
      </c>
      <c r="AB190" s="75">
        <v>0</v>
      </c>
      <c r="AC190" s="75">
        <v>73</v>
      </c>
      <c r="BB190" s="75">
        <v>2</v>
      </c>
      <c r="BC190" s="75">
        <f>IF(BB190=1,G190,0)</f>
        <v>0</v>
      </c>
      <c r="BD190" s="75">
        <f>IF(BB190=2,G190,0)</f>
        <v>0</v>
      </c>
      <c r="BE190" s="75">
        <f>IF(BB190=3,G190,0)</f>
        <v>0</v>
      </c>
      <c r="BF190" s="75">
        <f>IF(BB190=4,G190,0)</f>
        <v>0</v>
      </c>
      <c r="BG190" s="75">
        <f>IF(BB190=5,G190,0)</f>
        <v>0</v>
      </c>
    </row>
    <row r="191" spans="1:59" ht="26.4" x14ac:dyDescent="0.25">
      <c r="A191" s="100">
        <v>74</v>
      </c>
      <c r="B191" s="101" t="s">
        <v>319</v>
      </c>
      <c r="C191" s="102" t="s">
        <v>320</v>
      </c>
      <c r="D191" s="103" t="s">
        <v>79</v>
      </c>
      <c r="E191" s="104">
        <v>30.25</v>
      </c>
      <c r="F191" s="138">
        <v>0</v>
      </c>
      <c r="G191" s="105">
        <f>E191*F191</f>
        <v>0</v>
      </c>
      <c r="H191" s="106">
        <v>2.4299999999999999E-3</v>
      </c>
      <c r="I191" s="106">
        <f>E191*H191</f>
        <v>7.350749999999999E-2</v>
      </c>
      <c r="J191" s="106">
        <v>0</v>
      </c>
      <c r="K191" s="106">
        <f>E191*J191</f>
        <v>0</v>
      </c>
      <c r="Q191" s="99">
        <v>2</v>
      </c>
      <c r="AA191" s="75">
        <v>12</v>
      </c>
      <c r="AB191" s="75">
        <v>0</v>
      </c>
      <c r="AC191" s="75">
        <v>74</v>
      </c>
      <c r="BB191" s="75">
        <v>2</v>
      </c>
      <c r="BC191" s="75">
        <f>IF(BB191=1,G191,0)</f>
        <v>0</v>
      </c>
      <c r="BD191" s="75">
        <f>IF(BB191=2,G191,0)</f>
        <v>0</v>
      </c>
      <c r="BE191" s="75">
        <f>IF(BB191=3,G191,0)</f>
        <v>0</v>
      </c>
      <c r="BF191" s="75">
        <f>IF(BB191=4,G191,0)</f>
        <v>0</v>
      </c>
      <c r="BG191" s="75">
        <f>IF(BB191=5,G191,0)</f>
        <v>0</v>
      </c>
    </row>
    <row r="192" spans="1:59" x14ac:dyDescent="0.25">
      <c r="A192" s="107"/>
      <c r="B192" s="108"/>
      <c r="C192" s="155" t="s">
        <v>321</v>
      </c>
      <c r="D192" s="156"/>
      <c r="E192" s="110">
        <v>30.25</v>
      </c>
      <c r="F192" s="111"/>
      <c r="G192" s="112"/>
      <c r="H192" s="113"/>
      <c r="I192" s="113"/>
      <c r="J192" s="113"/>
      <c r="K192" s="113"/>
      <c r="M192" s="75" t="s">
        <v>321</v>
      </c>
      <c r="O192" s="114"/>
      <c r="Q192" s="99"/>
    </row>
    <row r="193" spans="1:59" x14ac:dyDescent="0.25">
      <c r="A193" s="100">
        <v>75</v>
      </c>
      <c r="B193" s="101" t="s">
        <v>322</v>
      </c>
      <c r="C193" s="102" t="s">
        <v>323</v>
      </c>
      <c r="D193" s="103" t="s">
        <v>180</v>
      </c>
      <c r="E193" s="104">
        <v>2</v>
      </c>
      <c r="F193" s="138">
        <v>0</v>
      </c>
      <c r="G193" s="105">
        <f>E193*F193</f>
        <v>0</v>
      </c>
      <c r="H193" s="106">
        <v>3.5E-4</v>
      </c>
      <c r="I193" s="106">
        <f>E193*H193</f>
        <v>6.9999999999999999E-4</v>
      </c>
      <c r="J193" s="106">
        <v>0</v>
      </c>
      <c r="K193" s="106">
        <f>E193*J193</f>
        <v>0</v>
      </c>
      <c r="Q193" s="99">
        <v>2</v>
      </c>
      <c r="AA193" s="75">
        <v>12</v>
      </c>
      <c r="AB193" s="75">
        <v>0</v>
      </c>
      <c r="AC193" s="75">
        <v>75</v>
      </c>
      <c r="BB193" s="75">
        <v>2</v>
      </c>
      <c r="BC193" s="75">
        <f>IF(BB193=1,G193,0)</f>
        <v>0</v>
      </c>
      <c r="BD193" s="75">
        <f>IF(BB193=2,G193,0)</f>
        <v>0</v>
      </c>
      <c r="BE193" s="75">
        <f>IF(BB193=3,G193,0)</f>
        <v>0</v>
      </c>
      <c r="BF193" s="75">
        <f>IF(BB193=4,G193,0)</f>
        <v>0</v>
      </c>
      <c r="BG193" s="75">
        <f>IF(BB193=5,G193,0)</f>
        <v>0</v>
      </c>
    </row>
    <row r="194" spans="1:59" ht="26.4" x14ac:dyDescent="0.25">
      <c r="A194" s="100">
        <v>76</v>
      </c>
      <c r="B194" s="101" t="s">
        <v>324</v>
      </c>
      <c r="C194" s="102" t="s">
        <v>325</v>
      </c>
      <c r="D194" s="103" t="s">
        <v>79</v>
      </c>
      <c r="E194" s="104">
        <v>12</v>
      </c>
      <c r="F194" s="138">
        <v>0</v>
      </c>
      <c r="G194" s="105">
        <f>E194*F194</f>
        <v>0</v>
      </c>
      <c r="H194" s="106">
        <v>1.4300000000000001E-3</v>
      </c>
      <c r="I194" s="106">
        <f>E194*H194</f>
        <v>1.7160000000000002E-2</v>
      </c>
      <c r="J194" s="106">
        <v>0</v>
      </c>
      <c r="K194" s="106">
        <f>E194*J194</f>
        <v>0</v>
      </c>
      <c r="Q194" s="99">
        <v>2</v>
      </c>
      <c r="AA194" s="75">
        <v>12</v>
      </c>
      <c r="AB194" s="75">
        <v>0</v>
      </c>
      <c r="AC194" s="75">
        <v>76</v>
      </c>
      <c r="BB194" s="75">
        <v>2</v>
      </c>
      <c r="BC194" s="75">
        <f>IF(BB194=1,G194,0)</f>
        <v>0</v>
      </c>
      <c r="BD194" s="75">
        <f>IF(BB194=2,G194,0)</f>
        <v>0</v>
      </c>
      <c r="BE194" s="75">
        <f>IF(BB194=3,G194,0)</f>
        <v>0</v>
      </c>
      <c r="BF194" s="75">
        <f>IF(BB194=4,G194,0)</f>
        <v>0</v>
      </c>
      <c r="BG194" s="75">
        <f>IF(BB194=5,G194,0)</f>
        <v>0</v>
      </c>
    </row>
    <row r="195" spans="1:59" x14ac:dyDescent="0.25">
      <c r="A195" s="107"/>
      <c r="B195" s="108"/>
      <c r="C195" s="155" t="s">
        <v>326</v>
      </c>
      <c r="D195" s="156"/>
      <c r="E195" s="110">
        <v>12</v>
      </c>
      <c r="F195" s="111"/>
      <c r="G195" s="112"/>
      <c r="H195" s="113"/>
      <c r="I195" s="113"/>
      <c r="J195" s="113"/>
      <c r="K195" s="113"/>
      <c r="M195" s="75" t="s">
        <v>326</v>
      </c>
      <c r="O195" s="114"/>
      <c r="Q195" s="99"/>
    </row>
    <row r="196" spans="1:59" x14ac:dyDescent="0.25">
      <c r="A196" s="100">
        <v>77</v>
      </c>
      <c r="B196" s="101" t="s">
        <v>327</v>
      </c>
      <c r="C196" s="102" t="s">
        <v>328</v>
      </c>
      <c r="D196" s="103" t="s">
        <v>79</v>
      </c>
      <c r="E196" s="104">
        <v>12</v>
      </c>
      <c r="F196" s="138">
        <v>0</v>
      </c>
      <c r="G196" s="105">
        <f>E196*F196</f>
        <v>0</v>
      </c>
      <c r="H196" s="106">
        <v>0</v>
      </c>
      <c r="I196" s="106">
        <f>E196*H196</f>
        <v>0</v>
      </c>
      <c r="J196" s="106">
        <v>-2.8600000000000001E-3</v>
      </c>
      <c r="K196" s="106">
        <f>E196*J196</f>
        <v>-3.4320000000000003E-2</v>
      </c>
      <c r="Q196" s="99">
        <v>2</v>
      </c>
      <c r="AA196" s="75">
        <v>12</v>
      </c>
      <c r="AB196" s="75">
        <v>0</v>
      </c>
      <c r="AC196" s="75">
        <v>77</v>
      </c>
      <c r="BB196" s="75">
        <v>2</v>
      </c>
      <c r="BC196" s="75">
        <f>IF(BB196=1,G196,0)</f>
        <v>0</v>
      </c>
      <c r="BD196" s="75">
        <f>IF(BB196=2,G196,0)</f>
        <v>0</v>
      </c>
      <c r="BE196" s="75">
        <f>IF(BB196=3,G196,0)</f>
        <v>0</v>
      </c>
      <c r="BF196" s="75">
        <f>IF(BB196=4,G196,0)</f>
        <v>0</v>
      </c>
      <c r="BG196" s="75">
        <f>IF(BB196=5,G196,0)</f>
        <v>0</v>
      </c>
    </row>
    <row r="197" spans="1:59" ht="26.4" x14ac:dyDescent="0.25">
      <c r="A197" s="100">
        <v>78</v>
      </c>
      <c r="B197" s="101" t="s">
        <v>329</v>
      </c>
      <c r="C197" s="102" t="s">
        <v>330</v>
      </c>
      <c r="D197" s="103" t="s">
        <v>79</v>
      </c>
      <c r="E197" s="104">
        <v>5</v>
      </c>
      <c r="F197" s="138">
        <v>0</v>
      </c>
      <c r="G197" s="105">
        <f>E197*F197</f>
        <v>0</v>
      </c>
      <c r="H197" s="106">
        <v>2.97E-3</v>
      </c>
      <c r="I197" s="106">
        <f>E197*H197</f>
        <v>1.485E-2</v>
      </c>
      <c r="J197" s="106">
        <v>0</v>
      </c>
      <c r="K197" s="106">
        <f>E197*J197</f>
        <v>0</v>
      </c>
      <c r="Q197" s="99">
        <v>2</v>
      </c>
      <c r="AA197" s="75">
        <v>12</v>
      </c>
      <c r="AB197" s="75">
        <v>0</v>
      </c>
      <c r="AC197" s="75">
        <v>78</v>
      </c>
      <c r="BB197" s="75">
        <v>2</v>
      </c>
      <c r="BC197" s="75">
        <f>IF(BB197=1,G197,0)</f>
        <v>0</v>
      </c>
      <c r="BD197" s="75">
        <f>IF(BB197=2,G197,0)</f>
        <v>0</v>
      </c>
      <c r="BE197" s="75">
        <f>IF(BB197=3,G197,0)</f>
        <v>0</v>
      </c>
      <c r="BF197" s="75">
        <f>IF(BB197=4,G197,0)</f>
        <v>0</v>
      </c>
      <c r="BG197" s="75">
        <f>IF(BB197=5,G197,0)</f>
        <v>0</v>
      </c>
    </row>
    <row r="198" spans="1:59" x14ac:dyDescent="0.25">
      <c r="A198" s="100">
        <v>79</v>
      </c>
      <c r="B198" s="101" t="s">
        <v>331</v>
      </c>
      <c r="C198" s="102" t="s">
        <v>332</v>
      </c>
      <c r="D198" s="103" t="s">
        <v>180</v>
      </c>
      <c r="E198" s="104">
        <v>4</v>
      </c>
      <c r="F198" s="138">
        <v>0</v>
      </c>
      <c r="G198" s="105">
        <f>E198*F198</f>
        <v>0</v>
      </c>
      <c r="H198" s="106">
        <v>4.0000000000000002E-4</v>
      </c>
      <c r="I198" s="106">
        <f>E198*H198</f>
        <v>1.6000000000000001E-3</v>
      </c>
      <c r="J198" s="106">
        <v>0</v>
      </c>
      <c r="K198" s="106">
        <f>E198*J198</f>
        <v>0</v>
      </c>
      <c r="Q198" s="99">
        <v>2</v>
      </c>
      <c r="AA198" s="75">
        <v>12</v>
      </c>
      <c r="AB198" s="75">
        <v>0</v>
      </c>
      <c r="AC198" s="75">
        <v>79</v>
      </c>
      <c r="BB198" s="75">
        <v>2</v>
      </c>
      <c r="BC198" s="75">
        <f>IF(BB198=1,G198,0)</f>
        <v>0</v>
      </c>
      <c r="BD198" s="75">
        <f>IF(BB198=2,G198,0)</f>
        <v>0</v>
      </c>
      <c r="BE198" s="75">
        <f>IF(BB198=3,G198,0)</f>
        <v>0</v>
      </c>
      <c r="BF198" s="75">
        <f>IF(BB198=4,G198,0)</f>
        <v>0</v>
      </c>
      <c r="BG198" s="75">
        <f>IF(BB198=5,G198,0)</f>
        <v>0</v>
      </c>
    </row>
    <row r="199" spans="1:59" x14ac:dyDescent="0.25">
      <c r="A199" s="100">
        <v>80</v>
      </c>
      <c r="B199" s="101" t="s">
        <v>333</v>
      </c>
      <c r="C199" s="102" t="s">
        <v>334</v>
      </c>
      <c r="D199" s="103" t="s">
        <v>79</v>
      </c>
      <c r="E199" s="104">
        <v>58</v>
      </c>
      <c r="F199" s="138">
        <v>0</v>
      </c>
      <c r="G199" s="105">
        <f>E199*F199</f>
        <v>0</v>
      </c>
      <c r="H199" s="106">
        <v>0</v>
      </c>
      <c r="I199" s="106">
        <f>E199*H199</f>
        <v>0</v>
      </c>
      <c r="J199" s="106">
        <v>-3.3600000000000001E-3</v>
      </c>
      <c r="K199" s="106">
        <f>E199*J199</f>
        <v>-0.19488</v>
      </c>
      <c r="Q199" s="99">
        <v>2</v>
      </c>
      <c r="AA199" s="75">
        <v>12</v>
      </c>
      <c r="AB199" s="75">
        <v>0</v>
      </c>
      <c r="AC199" s="75">
        <v>80</v>
      </c>
      <c r="BB199" s="75">
        <v>2</v>
      </c>
      <c r="BC199" s="75">
        <f>IF(BB199=1,G199,0)</f>
        <v>0</v>
      </c>
      <c r="BD199" s="75">
        <f>IF(BB199=2,G199,0)</f>
        <v>0</v>
      </c>
      <c r="BE199" s="75">
        <f>IF(BB199=3,G199,0)</f>
        <v>0</v>
      </c>
      <c r="BF199" s="75">
        <f>IF(BB199=4,G199,0)</f>
        <v>0</v>
      </c>
      <c r="BG199" s="75">
        <f>IF(BB199=5,G199,0)</f>
        <v>0</v>
      </c>
    </row>
    <row r="200" spans="1:59" ht="26.4" x14ac:dyDescent="0.25">
      <c r="A200" s="100">
        <v>81</v>
      </c>
      <c r="B200" s="101" t="s">
        <v>335</v>
      </c>
      <c r="C200" s="102" t="s">
        <v>336</v>
      </c>
      <c r="D200" s="103" t="s">
        <v>79</v>
      </c>
      <c r="E200" s="104">
        <v>58</v>
      </c>
      <c r="F200" s="138">
        <v>0</v>
      </c>
      <c r="G200" s="105">
        <f>E200*F200</f>
        <v>0</v>
      </c>
      <c r="H200" s="106">
        <v>2.0100000000000001E-3</v>
      </c>
      <c r="I200" s="106">
        <f>E200*H200</f>
        <v>0.11658</v>
      </c>
      <c r="J200" s="106">
        <v>0</v>
      </c>
      <c r="K200" s="106">
        <f>E200*J200</f>
        <v>0</v>
      </c>
      <c r="Q200" s="99">
        <v>2</v>
      </c>
      <c r="AA200" s="75">
        <v>12</v>
      </c>
      <c r="AB200" s="75">
        <v>0</v>
      </c>
      <c r="AC200" s="75">
        <v>81</v>
      </c>
      <c r="BB200" s="75">
        <v>2</v>
      </c>
      <c r="BC200" s="75">
        <f>IF(BB200=1,G200,0)</f>
        <v>0</v>
      </c>
      <c r="BD200" s="75">
        <f>IF(BB200=2,G200,0)</f>
        <v>0</v>
      </c>
      <c r="BE200" s="75">
        <f>IF(BB200=3,G200,0)</f>
        <v>0</v>
      </c>
      <c r="BF200" s="75">
        <f>IF(BB200=4,G200,0)</f>
        <v>0</v>
      </c>
      <c r="BG200" s="75">
        <f>IF(BB200=5,G200,0)</f>
        <v>0</v>
      </c>
    </row>
    <row r="201" spans="1:59" x14ac:dyDescent="0.25">
      <c r="A201" s="107"/>
      <c r="B201" s="108"/>
      <c r="C201" s="155" t="s">
        <v>298</v>
      </c>
      <c r="D201" s="156"/>
      <c r="E201" s="110">
        <v>58</v>
      </c>
      <c r="F201" s="111"/>
      <c r="G201" s="112"/>
      <c r="H201" s="113"/>
      <c r="I201" s="113"/>
      <c r="J201" s="113"/>
      <c r="K201" s="113"/>
      <c r="M201" s="75" t="s">
        <v>298</v>
      </c>
      <c r="O201" s="114"/>
      <c r="Q201" s="99"/>
    </row>
    <row r="202" spans="1:59" ht="26.4" x14ac:dyDescent="0.25">
      <c r="A202" s="100">
        <v>82</v>
      </c>
      <c r="B202" s="101" t="s">
        <v>337</v>
      </c>
      <c r="C202" s="102" t="s">
        <v>338</v>
      </c>
      <c r="D202" s="103" t="s">
        <v>79</v>
      </c>
      <c r="E202" s="104">
        <v>20</v>
      </c>
      <c r="F202" s="138">
        <v>0</v>
      </c>
      <c r="G202" s="105">
        <f>E202*F202</f>
        <v>0</v>
      </c>
      <c r="H202" s="106">
        <v>3.3400000000000001E-3</v>
      </c>
      <c r="I202" s="106">
        <f>E202*H202</f>
        <v>6.6799999999999998E-2</v>
      </c>
      <c r="J202" s="106">
        <v>0</v>
      </c>
      <c r="K202" s="106">
        <f>E202*J202</f>
        <v>0</v>
      </c>
      <c r="Q202" s="99">
        <v>2</v>
      </c>
      <c r="AA202" s="75">
        <v>12</v>
      </c>
      <c r="AB202" s="75">
        <v>0</v>
      </c>
      <c r="AC202" s="75">
        <v>82</v>
      </c>
      <c r="BB202" s="75">
        <v>2</v>
      </c>
      <c r="BC202" s="75">
        <f>IF(BB202=1,G202,0)</f>
        <v>0</v>
      </c>
      <c r="BD202" s="75">
        <f>IF(BB202=2,G202,0)</f>
        <v>0</v>
      </c>
      <c r="BE202" s="75">
        <f>IF(BB202=3,G202,0)</f>
        <v>0</v>
      </c>
      <c r="BF202" s="75">
        <f>IF(BB202=4,G202,0)</f>
        <v>0</v>
      </c>
      <c r="BG202" s="75">
        <f>IF(BB202=5,G202,0)</f>
        <v>0</v>
      </c>
    </row>
    <row r="203" spans="1:59" x14ac:dyDescent="0.25">
      <c r="A203" s="107"/>
      <c r="B203" s="108"/>
      <c r="C203" s="155" t="s">
        <v>339</v>
      </c>
      <c r="D203" s="156"/>
      <c r="E203" s="110">
        <v>20</v>
      </c>
      <c r="F203" s="111"/>
      <c r="G203" s="112"/>
      <c r="H203" s="113"/>
      <c r="I203" s="113"/>
      <c r="J203" s="113"/>
      <c r="K203" s="113"/>
      <c r="M203" s="75" t="s">
        <v>339</v>
      </c>
      <c r="O203" s="114"/>
      <c r="Q203" s="99"/>
    </row>
    <row r="204" spans="1:59" x14ac:dyDescent="0.25">
      <c r="A204" s="100">
        <v>83</v>
      </c>
      <c r="B204" s="101" t="s">
        <v>340</v>
      </c>
      <c r="C204" s="102" t="s">
        <v>341</v>
      </c>
      <c r="D204" s="103" t="s">
        <v>180</v>
      </c>
      <c r="E204" s="104">
        <v>68</v>
      </c>
      <c r="F204" s="138">
        <v>0</v>
      </c>
      <c r="G204" s="105">
        <f>E204*F204</f>
        <v>0</v>
      </c>
      <c r="H204" s="106">
        <v>0</v>
      </c>
      <c r="I204" s="106">
        <f>E204*H204</f>
        <v>0</v>
      </c>
      <c r="J204" s="106">
        <v>-9.6000000000000002E-4</v>
      </c>
      <c r="K204" s="106">
        <f>E204*J204</f>
        <v>-6.5280000000000005E-2</v>
      </c>
      <c r="Q204" s="99">
        <v>2</v>
      </c>
      <c r="AA204" s="75">
        <v>12</v>
      </c>
      <c r="AB204" s="75">
        <v>0</v>
      </c>
      <c r="AC204" s="75">
        <v>83</v>
      </c>
      <c r="BB204" s="75">
        <v>2</v>
      </c>
      <c r="BC204" s="75">
        <f>IF(BB204=1,G204,0)</f>
        <v>0</v>
      </c>
      <c r="BD204" s="75">
        <f>IF(BB204=2,G204,0)</f>
        <v>0</v>
      </c>
      <c r="BE204" s="75">
        <f>IF(BB204=3,G204,0)</f>
        <v>0</v>
      </c>
      <c r="BF204" s="75">
        <f>IF(BB204=4,G204,0)</f>
        <v>0</v>
      </c>
      <c r="BG204" s="75">
        <f>IF(BB204=5,G204,0)</f>
        <v>0</v>
      </c>
    </row>
    <row r="205" spans="1:59" x14ac:dyDescent="0.25">
      <c r="A205" s="107"/>
      <c r="B205" s="108"/>
      <c r="C205" s="155" t="s">
        <v>342</v>
      </c>
      <c r="D205" s="156"/>
      <c r="E205" s="110">
        <v>68</v>
      </c>
      <c r="F205" s="111"/>
      <c r="G205" s="112"/>
      <c r="H205" s="113"/>
      <c r="I205" s="113"/>
      <c r="J205" s="113"/>
      <c r="K205" s="113"/>
      <c r="M205" s="75" t="s">
        <v>342</v>
      </c>
      <c r="O205" s="114"/>
      <c r="Q205" s="99"/>
    </row>
    <row r="206" spans="1:59" x14ac:dyDescent="0.25">
      <c r="A206" s="100">
        <v>84</v>
      </c>
      <c r="B206" s="101" t="s">
        <v>343</v>
      </c>
      <c r="C206" s="102" t="s">
        <v>344</v>
      </c>
      <c r="D206" s="103" t="s">
        <v>79</v>
      </c>
      <c r="E206" s="104">
        <v>25</v>
      </c>
      <c r="F206" s="138">
        <v>0</v>
      </c>
      <c r="G206" s="105">
        <f>E206*F206</f>
        <v>0</v>
      </c>
      <c r="H206" s="106">
        <v>0</v>
      </c>
      <c r="I206" s="106">
        <f>E206*H206</f>
        <v>0</v>
      </c>
      <c r="J206" s="106">
        <v>-2.2599999999999999E-3</v>
      </c>
      <c r="K206" s="106">
        <f>E206*J206</f>
        <v>-5.6499999999999995E-2</v>
      </c>
      <c r="Q206" s="99">
        <v>2</v>
      </c>
      <c r="AA206" s="75">
        <v>12</v>
      </c>
      <c r="AB206" s="75">
        <v>0</v>
      </c>
      <c r="AC206" s="75">
        <v>84</v>
      </c>
      <c r="BB206" s="75">
        <v>2</v>
      </c>
      <c r="BC206" s="75">
        <f>IF(BB206=1,G206,0)</f>
        <v>0</v>
      </c>
      <c r="BD206" s="75">
        <f>IF(BB206=2,G206,0)</f>
        <v>0</v>
      </c>
      <c r="BE206" s="75">
        <f>IF(BB206=3,G206,0)</f>
        <v>0</v>
      </c>
      <c r="BF206" s="75">
        <f>IF(BB206=4,G206,0)</f>
        <v>0</v>
      </c>
      <c r="BG206" s="75">
        <f>IF(BB206=5,G206,0)</f>
        <v>0</v>
      </c>
    </row>
    <row r="207" spans="1:59" x14ac:dyDescent="0.25">
      <c r="A207" s="107"/>
      <c r="B207" s="108"/>
      <c r="C207" s="155" t="s">
        <v>345</v>
      </c>
      <c r="D207" s="156"/>
      <c r="E207" s="110">
        <v>25</v>
      </c>
      <c r="F207" s="111"/>
      <c r="G207" s="112"/>
      <c r="H207" s="113"/>
      <c r="I207" s="113"/>
      <c r="J207" s="113"/>
      <c r="K207" s="113"/>
      <c r="M207" s="75" t="s">
        <v>345</v>
      </c>
      <c r="O207" s="114"/>
      <c r="Q207" s="99"/>
    </row>
    <row r="208" spans="1:59" x14ac:dyDescent="0.25">
      <c r="A208" s="100">
        <v>85</v>
      </c>
      <c r="B208" s="101" t="s">
        <v>346</v>
      </c>
      <c r="C208" s="102" t="s">
        <v>347</v>
      </c>
      <c r="D208" s="103" t="s">
        <v>83</v>
      </c>
      <c r="E208" s="104">
        <v>1</v>
      </c>
      <c r="F208" s="138">
        <v>0</v>
      </c>
      <c r="G208" s="105">
        <f>E208*F208</f>
        <v>0</v>
      </c>
      <c r="H208" s="106">
        <v>0</v>
      </c>
      <c r="I208" s="106">
        <f>E208*H208</f>
        <v>0</v>
      </c>
      <c r="J208" s="106">
        <v>-7.2100000000000003E-3</v>
      </c>
      <c r="K208" s="106">
        <f>E208*J208</f>
        <v>-7.2100000000000003E-3</v>
      </c>
      <c r="Q208" s="99">
        <v>2</v>
      </c>
      <c r="AA208" s="75">
        <v>12</v>
      </c>
      <c r="AB208" s="75">
        <v>0</v>
      </c>
      <c r="AC208" s="75">
        <v>85</v>
      </c>
      <c r="BB208" s="75">
        <v>2</v>
      </c>
      <c r="BC208" s="75">
        <f>IF(BB208=1,G208,0)</f>
        <v>0</v>
      </c>
      <c r="BD208" s="75">
        <f>IF(BB208=2,G208,0)</f>
        <v>0</v>
      </c>
      <c r="BE208" s="75">
        <f>IF(BB208=3,G208,0)</f>
        <v>0</v>
      </c>
      <c r="BF208" s="75">
        <f>IF(BB208=4,G208,0)</f>
        <v>0</v>
      </c>
      <c r="BG208" s="75">
        <f>IF(BB208=5,G208,0)</f>
        <v>0</v>
      </c>
    </row>
    <row r="209" spans="1:59" ht="26.4" x14ac:dyDescent="0.25">
      <c r="A209" s="100">
        <v>86</v>
      </c>
      <c r="B209" s="101" t="s">
        <v>348</v>
      </c>
      <c r="C209" s="102" t="s">
        <v>441</v>
      </c>
      <c r="D209" s="103" t="s">
        <v>65</v>
      </c>
      <c r="E209" s="104">
        <v>2</v>
      </c>
      <c r="F209" s="138">
        <v>0</v>
      </c>
      <c r="G209" s="105">
        <f>E209*F209</f>
        <v>0</v>
      </c>
      <c r="H209" s="106">
        <v>1.58E-3</v>
      </c>
      <c r="I209" s="106">
        <f>E209*H209</f>
        <v>3.16E-3</v>
      </c>
      <c r="J209" s="106">
        <v>0</v>
      </c>
      <c r="K209" s="106">
        <f>E209*J209</f>
        <v>0</v>
      </c>
      <c r="Q209" s="99">
        <v>2</v>
      </c>
      <c r="AA209" s="75">
        <v>12</v>
      </c>
      <c r="AB209" s="75">
        <v>0</v>
      </c>
      <c r="AC209" s="75">
        <v>86</v>
      </c>
      <c r="BB209" s="75">
        <v>2</v>
      </c>
      <c r="BC209" s="75">
        <f>IF(BB209=1,G209,0)</f>
        <v>0</v>
      </c>
      <c r="BD209" s="75">
        <f>IF(BB209=2,G209,0)</f>
        <v>0</v>
      </c>
      <c r="BE209" s="75">
        <f>IF(BB209=3,G209,0)</f>
        <v>0</v>
      </c>
      <c r="BF209" s="75">
        <f>IF(BB209=4,G209,0)</f>
        <v>0</v>
      </c>
      <c r="BG209" s="75">
        <f>IF(BB209=5,G209,0)</f>
        <v>0</v>
      </c>
    </row>
    <row r="210" spans="1:59" x14ac:dyDescent="0.25">
      <c r="A210" s="107"/>
      <c r="B210" s="108"/>
      <c r="C210" s="155" t="s">
        <v>349</v>
      </c>
      <c r="D210" s="156"/>
      <c r="E210" s="110">
        <v>2</v>
      </c>
      <c r="F210" s="111"/>
      <c r="G210" s="112"/>
      <c r="H210" s="113"/>
      <c r="I210" s="113"/>
      <c r="J210" s="113"/>
      <c r="K210" s="113"/>
      <c r="M210" s="75" t="s">
        <v>349</v>
      </c>
      <c r="O210" s="114"/>
      <c r="Q210" s="99"/>
    </row>
    <row r="211" spans="1:59" x14ac:dyDescent="0.25">
      <c r="A211" s="100">
        <v>87</v>
      </c>
      <c r="B211" s="101" t="s">
        <v>350</v>
      </c>
      <c r="C211" s="102" t="s">
        <v>351</v>
      </c>
      <c r="D211" s="103" t="s">
        <v>79</v>
      </c>
      <c r="E211" s="104">
        <v>34.799999999999997</v>
      </c>
      <c r="F211" s="138">
        <v>0</v>
      </c>
      <c r="G211" s="105">
        <f>E211*F211</f>
        <v>0</v>
      </c>
      <c r="H211" s="106">
        <v>0</v>
      </c>
      <c r="I211" s="106">
        <f>E211*H211</f>
        <v>0</v>
      </c>
      <c r="J211" s="106">
        <v>-2.0500000000000002E-3</v>
      </c>
      <c r="K211" s="106">
        <f>E211*J211</f>
        <v>-7.1340000000000001E-2</v>
      </c>
      <c r="Q211" s="99">
        <v>2</v>
      </c>
      <c r="AA211" s="75">
        <v>12</v>
      </c>
      <c r="AB211" s="75">
        <v>0</v>
      </c>
      <c r="AC211" s="75">
        <v>87</v>
      </c>
      <c r="BB211" s="75">
        <v>2</v>
      </c>
      <c r="BC211" s="75">
        <f>IF(BB211=1,G211,0)</f>
        <v>0</v>
      </c>
      <c r="BD211" s="75">
        <f>IF(BB211=2,G211,0)</f>
        <v>0</v>
      </c>
      <c r="BE211" s="75">
        <f>IF(BB211=3,G211,0)</f>
        <v>0</v>
      </c>
      <c r="BF211" s="75">
        <f>IF(BB211=4,G211,0)</f>
        <v>0</v>
      </c>
      <c r="BG211" s="75">
        <f>IF(BB211=5,G211,0)</f>
        <v>0</v>
      </c>
    </row>
    <row r="212" spans="1:59" x14ac:dyDescent="0.25">
      <c r="A212" s="107"/>
      <c r="B212" s="108"/>
      <c r="C212" s="155" t="s">
        <v>352</v>
      </c>
      <c r="D212" s="156"/>
      <c r="E212" s="110">
        <v>29.2</v>
      </c>
      <c r="F212" s="111"/>
      <c r="G212" s="112"/>
      <c r="H212" s="113"/>
      <c r="I212" s="113"/>
      <c r="J212" s="113"/>
      <c r="K212" s="113"/>
      <c r="M212" s="75" t="s">
        <v>352</v>
      </c>
      <c r="O212" s="114"/>
      <c r="Q212" s="99"/>
    </row>
    <row r="213" spans="1:59" x14ac:dyDescent="0.25">
      <c r="A213" s="107"/>
      <c r="B213" s="108"/>
      <c r="C213" s="155" t="s">
        <v>353</v>
      </c>
      <c r="D213" s="156"/>
      <c r="E213" s="110">
        <v>5.6</v>
      </c>
      <c r="F213" s="111"/>
      <c r="G213" s="112"/>
      <c r="H213" s="113"/>
      <c r="I213" s="113"/>
      <c r="J213" s="113"/>
      <c r="K213" s="113"/>
      <c r="M213" s="75" t="s">
        <v>353</v>
      </c>
      <c r="O213" s="114"/>
      <c r="Q213" s="99"/>
    </row>
    <row r="214" spans="1:59" x14ac:dyDescent="0.25">
      <c r="A214" s="100">
        <v>88</v>
      </c>
      <c r="B214" s="101" t="s">
        <v>354</v>
      </c>
      <c r="C214" s="102" t="s">
        <v>355</v>
      </c>
      <c r="D214" s="103" t="s">
        <v>199</v>
      </c>
      <c r="E214" s="104">
        <v>3.6318999999999999</v>
      </c>
      <c r="F214" s="138">
        <v>0</v>
      </c>
      <c r="G214" s="105">
        <f>E214*F214</f>
        <v>0</v>
      </c>
      <c r="H214" s="106">
        <v>0</v>
      </c>
      <c r="I214" s="106">
        <f>E214*H214</f>
        <v>0</v>
      </c>
      <c r="J214" s="106">
        <v>0</v>
      </c>
      <c r="K214" s="106">
        <f>E214*J214</f>
        <v>0</v>
      </c>
      <c r="Q214" s="99">
        <v>2</v>
      </c>
      <c r="AA214" s="75">
        <v>12</v>
      </c>
      <c r="AB214" s="75">
        <v>0</v>
      </c>
      <c r="AC214" s="75">
        <v>88</v>
      </c>
      <c r="BB214" s="75">
        <v>2</v>
      </c>
      <c r="BC214" s="75">
        <f>IF(BB214=1,G214,0)</f>
        <v>0</v>
      </c>
      <c r="BD214" s="75">
        <f>IF(BB214=2,G214,0)</f>
        <v>0</v>
      </c>
      <c r="BE214" s="75">
        <f>IF(BB214=3,G214,0)</f>
        <v>0</v>
      </c>
      <c r="BF214" s="75">
        <f>IF(BB214=4,G214,0)</f>
        <v>0</v>
      </c>
      <c r="BG214" s="75">
        <f>IF(BB214=5,G214,0)</f>
        <v>0</v>
      </c>
    </row>
    <row r="215" spans="1:59" x14ac:dyDescent="0.25">
      <c r="A215" s="107"/>
      <c r="B215" s="108"/>
      <c r="C215" s="155" t="s">
        <v>356</v>
      </c>
      <c r="D215" s="156"/>
      <c r="E215" s="110">
        <v>3.6318999999999999</v>
      </c>
      <c r="F215" s="111"/>
      <c r="G215" s="112"/>
      <c r="H215" s="113"/>
      <c r="I215" s="113"/>
      <c r="J215" s="113"/>
      <c r="K215" s="113"/>
      <c r="M215" s="75" t="s">
        <v>356</v>
      </c>
      <c r="O215" s="114"/>
      <c r="Q215" s="99"/>
    </row>
    <row r="216" spans="1:59" x14ac:dyDescent="0.25">
      <c r="A216" s="115"/>
      <c r="B216" s="116" t="s">
        <v>66</v>
      </c>
      <c r="C216" s="117" t="str">
        <f>CONCATENATE(B169," ",C169)</f>
        <v>764 Konstrukce klempířské</v>
      </c>
      <c r="D216" s="115"/>
      <c r="E216" s="118"/>
      <c r="F216" s="118"/>
      <c r="G216" s="119">
        <f>SUM(G169:G215)</f>
        <v>0</v>
      </c>
      <c r="H216" s="120"/>
      <c r="I216" s="121">
        <f>SUM(I169:I215)</f>
        <v>3.2541047000000001</v>
      </c>
      <c r="J216" s="120"/>
      <c r="K216" s="121">
        <f>SUM(K169:K215)</f>
        <v>-0.61329749999999994</v>
      </c>
      <c r="Q216" s="99">
        <v>4</v>
      </c>
      <c r="BC216" s="122">
        <f>SUM(BC169:BC215)</f>
        <v>0</v>
      </c>
      <c r="BD216" s="122">
        <f>SUM(BD169:BD215)</f>
        <v>0</v>
      </c>
      <c r="BE216" s="122">
        <f>SUM(BE169:BE215)</f>
        <v>0</v>
      </c>
      <c r="BF216" s="122">
        <f>SUM(BF169:BF215)</f>
        <v>0</v>
      </c>
      <c r="BG216" s="122">
        <f>SUM(BG169:BG215)</f>
        <v>0</v>
      </c>
    </row>
    <row r="217" spans="1:59" x14ac:dyDescent="0.25">
      <c r="A217" s="92" t="s">
        <v>62</v>
      </c>
      <c r="B217" s="93" t="s">
        <v>357</v>
      </c>
      <c r="C217" s="94" t="s">
        <v>358</v>
      </c>
      <c r="D217" s="95"/>
      <c r="E217" s="96"/>
      <c r="F217" s="96"/>
      <c r="G217" s="97"/>
      <c r="H217" s="98"/>
      <c r="I217" s="98"/>
      <c r="J217" s="98"/>
      <c r="K217" s="98"/>
      <c r="Q217" s="99">
        <v>1</v>
      </c>
    </row>
    <row r="218" spans="1:59" x14ac:dyDescent="0.25">
      <c r="A218" s="100">
        <v>89</v>
      </c>
      <c r="B218" s="101" t="s">
        <v>359</v>
      </c>
      <c r="C218" s="102" t="s">
        <v>360</v>
      </c>
      <c r="D218" s="103" t="s">
        <v>83</v>
      </c>
      <c r="E218" s="104">
        <v>206.625</v>
      </c>
      <c r="F218" s="138">
        <v>0</v>
      </c>
      <c r="G218" s="105">
        <f>E218*F218</f>
        <v>0</v>
      </c>
      <c r="H218" s="106">
        <v>0</v>
      </c>
      <c r="I218" s="106">
        <f>E218*H218</f>
        <v>0</v>
      </c>
      <c r="J218" s="106">
        <v>-2.1999999999999999E-2</v>
      </c>
      <c r="K218" s="106">
        <f>E218*J218</f>
        <v>-4.54575</v>
      </c>
      <c r="Q218" s="99">
        <v>2</v>
      </c>
      <c r="AA218" s="75">
        <v>12</v>
      </c>
      <c r="AB218" s="75">
        <v>0</v>
      </c>
      <c r="AC218" s="75">
        <v>89</v>
      </c>
      <c r="BB218" s="75">
        <v>2</v>
      </c>
      <c r="BC218" s="75">
        <f>IF(BB218=1,G218,0)</f>
        <v>0</v>
      </c>
      <c r="BD218" s="75">
        <f>IF(BB218=2,G218,0)</f>
        <v>0</v>
      </c>
      <c r="BE218" s="75">
        <f>IF(BB218=3,G218,0)</f>
        <v>0</v>
      </c>
      <c r="BF218" s="75">
        <f>IF(BB218=4,G218,0)</f>
        <v>0</v>
      </c>
      <c r="BG218" s="75">
        <f>IF(BB218=5,G218,0)</f>
        <v>0</v>
      </c>
    </row>
    <row r="219" spans="1:59" ht="41.25" customHeight="1" x14ac:dyDescent="0.25">
      <c r="A219" s="107"/>
      <c r="B219" s="108"/>
      <c r="C219" s="161" t="s">
        <v>361</v>
      </c>
      <c r="D219" s="162"/>
      <c r="E219" s="162"/>
      <c r="F219" s="162"/>
      <c r="G219" s="163"/>
      <c r="H219" s="109"/>
      <c r="I219" s="109"/>
      <c r="J219" s="109"/>
      <c r="K219" s="109"/>
      <c r="Q219" s="99">
        <v>3</v>
      </c>
    </row>
    <row r="220" spans="1:59" x14ac:dyDescent="0.25">
      <c r="A220" s="107"/>
      <c r="B220" s="108"/>
      <c r="C220" s="155" t="s">
        <v>362</v>
      </c>
      <c r="D220" s="156"/>
      <c r="E220" s="110">
        <v>206.625</v>
      </c>
      <c r="F220" s="111"/>
      <c r="G220" s="112"/>
      <c r="H220" s="113"/>
      <c r="I220" s="113"/>
      <c r="J220" s="113"/>
      <c r="K220" s="113"/>
      <c r="M220" s="75" t="s">
        <v>362</v>
      </c>
      <c r="O220" s="114"/>
      <c r="Q220" s="99"/>
    </row>
    <row r="221" spans="1:59" x14ac:dyDescent="0.25">
      <c r="A221" s="100">
        <v>90</v>
      </c>
      <c r="B221" s="101" t="s">
        <v>363</v>
      </c>
      <c r="C221" s="102" t="s">
        <v>364</v>
      </c>
      <c r="D221" s="103" t="s">
        <v>79</v>
      </c>
      <c r="E221" s="104">
        <v>28.5</v>
      </c>
      <c r="F221" s="138">
        <v>0</v>
      </c>
      <c r="G221" s="105">
        <f>E221*F221</f>
        <v>0</v>
      </c>
      <c r="H221" s="106">
        <v>0</v>
      </c>
      <c r="I221" s="106">
        <f>E221*H221</f>
        <v>0</v>
      </c>
      <c r="J221" s="106">
        <v>-1.7000000000000001E-2</v>
      </c>
      <c r="K221" s="106">
        <f>E221*J221</f>
        <v>-0.48450000000000004</v>
      </c>
      <c r="Q221" s="99">
        <v>2</v>
      </c>
      <c r="AA221" s="75">
        <v>12</v>
      </c>
      <c r="AB221" s="75">
        <v>0</v>
      </c>
      <c r="AC221" s="75">
        <v>90</v>
      </c>
      <c r="BB221" s="75">
        <v>2</v>
      </c>
      <c r="BC221" s="75">
        <f>IF(BB221=1,G221,0)</f>
        <v>0</v>
      </c>
      <c r="BD221" s="75">
        <f>IF(BB221=2,G221,0)</f>
        <v>0</v>
      </c>
      <c r="BE221" s="75">
        <f>IF(BB221=3,G221,0)</f>
        <v>0</v>
      </c>
      <c r="BF221" s="75">
        <f>IF(BB221=4,G221,0)</f>
        <v>0</v>
      </c>
      <c r="BG221" s="75">
        <f>IF(BB221=5,G221,0)</f>
        <v>0</v>
      </c>
    </row>
    <row r="222" spans="1:59" ht="26.4" x14ac:dyDescent="0.25">
      <c r="A222" s="100">
        <v>91</v>
      </c>
      <c r="B222" s="101" t="s">
        <v>365</v>
      </c>
      <c r="C222" s="102" t="s">
        <v>366</v>
      </c>
      <c r="D222" s="103" t="s">
        <v>83</v>
      </c>
      <c r="E222" s="104">
        <v>308.2</v>
      </c>
      <c r="F222" s="138">
        <v>0</v>
      </c>
      <c r="G222" s="105">
        <f>E222*F222</f>
        <v>0</v>
      </c>
      <c r="H222" s="106">
        <v>1E-4</v>
      </c>
      <c r="I222" s="106">
        <f>E222*H222</f>
        <v>3.082E-2</v>
      </c>
      <c r="J222" s="106">
        <v>0</v>
      </c>
      <c r="K222" s="106">
        <f>E222*J222</f>
        <v>0</v>
      </c>
      <c r="Q222" s="99">
        <v>2</v>
      </c>
      <c r="AA222" s="75">
        <v>12</v>
      </c>
      <c r="AB222" s="75">
        <v>0</v>
      </c>
      <c r="AC222" s="75">
        <v>91</v>
      </c>
      <c r="BB222" s="75">
        <v>2</v>
      </c>
      <c r="BC222" s="75">
        <f>IF(BB222=1,G222,0)</f>
        <v>0</v>
      </c>
      <c r="BD222" s="75">
        <f>IF(BB222=2,G222,0)</f>
        <v>0</v>
      </c>
      <c r="BE222" s="75">
        <f>IF(BB222=3,G222,0)</f>
        <v>0</v>
      </c>
      <c r="BF222" s="75">
        <f>IF(BB222=4,G222,0)</f>
        <v>0</v>
      </c>
      <c r="BG222" s="75">
        <f>IF(BB222=5,G222,0)</f>
        <v>0</v>
      </c>
    </row>
    <row r="223" spans="1:59" x14ac:dyDescent="0.25">
      <c r="A223" s="107"/>
      <c r="B223" s="108"/>
      <c r="C223" s="155" t="s">
        <v>230</v>
      </c>
      <c r="D223" s="156"/>
      <c r="E223" s="110">
        <v>308.2</v>
      </c>
      <c r="F223" s="111"/>
      <c r="G223" s="112"/>
      <c r="H223" s="113"/>
      <c r="I223" s="113"/>
      <c r="J223" s="113"/>
      <c r="K223" s="113"/>
      <c r="M223" s="75" t="s">
        <v>230</v>
      </c>
      <c r="O223" s="114"/>
      <c r="Q223" s="99"/>
    </row>
    <row r="224" spans="1:59" x14ac:dyDescent="0.25">
      <c r="A224" s="100">
        <v>92</v>
      </c>
      <c r="B224" s="101" t="s">
        <v>367</v>
      </c>
      <c r="C224" s="102" t="s">
        <v>368</v>
      </c>
      <c r="D224" s="103" t="s">
        <v>199</v>
      </c>
      <c r="E224" s="104">
        <v>5.0610999999999997</v>
      </c>
      <c r="F224" s="138">
        <v>0</v>
      </c>
      <c r="G224" s="105">
        <f>E224*F224</f>
        <v>0</v>
      </c>
      <c r="H224" s="106">
        <v>0</v>
      </c>
      <c r="I224" s="106">
        <f>E224*H224</f>
        <v>0</v>
      </c>
      <c r="J224" s="106">
        <v>0</v>
      </c>
      <c r="K224" s="106">
        <f>E224*J224</f>
        <v>0</v>
      </c>
      <c r="Q224" s="99">
        <v>2</v>
      </c>
      <c r="AA224" s="75">
        <v>12</v>
      </c>
      <c r="AB224" s="75">
        <v>0</v>
      </c>
      <c r="AC224" s="75">
        <v>92</v>
      </c>
      <c r="BB224" s="75">
        <v>2</v>
      </c>
      <c r="BC224" s="75">
        <f>IF(BB224=1,G224,0)</f>
        <v>0</v>
      </c>
      <c r="BD224" s="75">
        <f>IF(BB224=2,G224,0)</f>
        <v>0</v>
      </c>
      <c r="BE224" s="75">
        <f>IF(BB224=3,G224,0)</f>
        <v>0</v>
      </c>
      <c r="BF224" s="75">
        <f>IF(BB224=4,G224,0)</f>
        <v>0</v>
      </c>
      <c r="BG224" s="75">
        <f>IF(BB224=5,G224,0)</f>
        <v>0</v>
      </c>
    </row>
    <row r="225" spans="1:59" x14ac:dyDescent="0.25">
      <c r="A225" s="107"/>
      <c r="B225" s="108"/>
      <c r="C225" s="155" t="s">
        <v>369</v>
      </c>
      <c r="D225" s="156"/>
      <c r="E225" s="110">
        <v>5.0610999999999997</v>
      </c>
      <c r="F225" s="111"/>
      <c r="G225" s="112"/>
      <c r="H225" s="113"/>
      <c r="I225" s="113"/>
      <c r="J225" s="113"/>
      <c r="K225" s="113"/>
      <c r="M225" s="75" t="s">
        <v>369</v>
      </c>
      <c r="O225" s="114"/>
      <c r="Q225" s="99"/>
    </row>
    <row r="226" spans="1:59" x14ac:dyDescent="0.25">
      <c r="A226" s="115"/>
      <c r="B226" s="116" t="s">
        <v>66</v>
      </c>
      <c r="C226" s="117" t="str">
        <f>CONCATENATE(B217," ",C217)</f>
        <v>765 Krytiny tvrdé</v>
      </c>
      <c r="D226" s="115"/>
      <c r="E226" s="118"/>
      <c r="F226" s="118"/>
      <c r="G226" s="119">
        <f>SUM(G217:G225)</f>
        <v>0</v>
      </c>
      <c r="H226" s="120"/>
      <c r="I226" s="121">
        <f>SUM(I217:I225)</f>
        <v>3.082E-2</v>
      </c>
      <c r="J226" s="120"/>
      <c r="K226" s="121">
        <f>SUM(K217:K225)</f>
        <v>-5.0302499999999997</v>
      </c>
      <c r="Q226" s="99">
        <v>4</v>
      </c>
      <c r="BC226" s="122">
        <f>SUM(BC217:BC225)</f>
        <v>0</v>
      </c>
      <c r="BD226" s="122">
        <f>SUM(BD217:BD225)</f>
        <v>0</v>
      </c>
      <c r="BE226" s="122">
        <f>SUM(BE217:BE225)</f>
        <v>0</v>
      </c>
      <c r="BF226" s="122">
        <f>SUM(BF217:BF225)</f>
        <v>0</v>
      </c>
      <c r="BG226" s="122">
        <f>SUM(BG217:BG225)</f>
        <v>0</v>
      </c>
    </row>
    <row r="227" spans="1:59" x14ac:dyDescent="0.25">
      <c r="A227" s="92" t="s">
        <v>62</v>
      </c>
      <c r="B227" s="93" t="s">
        <v>370</v>
      </c>
      <c r="C227" s="94" t="s">
        <v>371</v>
      </c>
      <c r="D227" s="95"/>
      <c r="E227" s="96"/>
      <c r="F227" s="96"/>
      <c r="G227" s="97"/>
      <c r="H227" s="98"/>
      <c r="I227" s="98"/>
      <c r="J227" s="98"/>
      <c r="K227" s="98"/>
      <c r="Q227" s="99">
        <v>1</v>
      </c>
    </row>
    <row r="228" spans="1:59" ht="26.4" x14ac:dyDescent="0.25">
      <c r="A228" s="100">
        <v>93</v>
      </c>
      <c r="B228" s="101" t="s">
        <v>372</v>
      </c>
      <c r="C228" s="102" t="s">
        <v>373</v>
      </c>
      <c r="D228" s="103" t="s">
        <v>180</v>
      </c>
      <c r="E228" s="104">
        <v>1</v>
      </c>
      <c r="F228" s="138">
        <v>0</v>
      </c>
      <c r="G228" s="105">
        <f>E228*F228</f>
        <v>0</v>
      </c>
      <c r="H228" s="106">
        <v>1.9000000000000001E-4</v>
      </c>
      <c r="I228" s="106">
        <f>E228*H228</f>
        <v>1.9000000000000001E-4</v>
      </c>
      <c r="J228" s="106">
        <v>0</v>
      </c>
      <c r="K228" s="106">
        <f>E228*J228</f>
        <v>0</v>
      </c>
      <c r="Q228" s="99">
        <v>2</v>
      </c>
      <c r="AA228" s="75">
        <v>12</v>
      </c>
      <c r="AB228" s="75">
        <v>0</v>
      </c>
      <c r="AC228" s="75">
        <v>93</v>
      </c>
      <c r="BB228" s="75">
        <v>2</v>
      </c>
      <c r="BC228" s="75">
        <f>IF(BB228=1,G228,0)</f>
        <v>0</v>
      </c>
      <c r="BD228" s="75">
        <f>IF(BB228=2,G228,0)</f>
        <v>0</v>
      </c>
      <c r="BE228" s="75">
        <f>IF(BB228=3,G228,0)</f>
        <v>0</v>
      </c>
      <c r="BF228" s="75">
        <f>IF(BB228=4,G228,0)</f>
        <v>0</v>
      </c>
      <c r="BG228" s="75">
        <f>IF(BB228=5,G228,0)</f>
        <v>0</v>
      </c>
    </row>
    <row r="229" spans="1:59" x14ac:dyDescent="0.25">
      <c r="A229" s="107"/>
      <c r="B229" s="108"/>
      <c r="C229" s="155">
        <v>1</v>
      </c>
      <c r="D229" s="156"/>
      <c r="E229" s="110">
        <v>1</v>
      </c>
      <c r="F229" s="111"/>
      <c r="G229" s="112"/>
      <c r="H229" s="113"/>
      <c r="I229" s="113"/>
      <c r="J229" s="113"/>
      <c r="K229" s="113"/>
      <c r="M229" s="75">
        <v>1</v>
      </c>
      <c r="O229" s="114"/>
      <c r="Q229" s="99"/>
    </row>
    <row r="230" spans="1:59" x14ac:dyDescent="0.25">
      <c r="A230" s="115"/>
      <c r="B230" s="116" t="s">
        <v>66</v>
      </c>
      <c r="C230" s="117" t="str">
        <f>CONCATENATE(B227," ",C227)</f>
        <v>766 Konstrukce truhlářské</v>
      </c>
      <c r="D230" s="115"/>
      <c r="E230" s="118"/>
      <c r="F230" s="118"/>
      <c r="G230" s="119">
        <f>SUM(G227:G229)</f>
        <v>0</v>
      </c>
      <c r="H230" s="120"/>
      <c r="I230" s="121">
        <f>SUM(I227:I229)</f>
        <v>1.9000000000000001E-4</v>
      </c>
      <c r="J230" s="120"/>
      <c r="K230" s="121">
        <f>SUM(K227:K229)</f>
        <v>0</v>
      </c>
      <c r="Q230" s="99">
        <v>4</v>
      </c>
      <c r="BC230" s="122">
        <f>SUM(BC227:BC229)</f>
        <v>0</v>
      </c>
      <c r="BD230" s="122">
        <f>SUM(BD227:BD229)</f>
        <v>0</v>
      </c>
      <c r="BE230" s="122">
        <f>SUM(BE227:BE229)</f>
        <v>0</v>
      </c>
      <c r="BF230" s="122">
        <f>SUM(BF227:BF229)</f>
        <v>0</v>
      </c>
      <c r="BG230" s="122">
        <f>SUM(BG227:BG229)</f>
        <v>0</v>
      </c>
    </row>
    <row r="231" spans="1:59" x14ac:dyDescent="0.25">
      <c r="A231" s="92" t="s">
        <v>62</v>
      </c>
      <c r="B231" s="93" t="s">
        <v>374</v>
      </c>
      <c r="C231" s="94" t="s">
        <v>375</v>
      </c>
      <c r="D231" s="95"/>
      <c r="E231" s="96"/>
      <c r="F231" s="96"/>
      <c r="G231" s="97"/>
      <c r="H231" s="98"/>
      <c r="I231" s="98"/>
      <c r="J231" s="98"/>
      <c r="K231" s="98"/>
      <c r="Q231" s="99">
        <v>1</v>
      </c>
    </row>
    <row r="232" spans="1:59" ht="26.4" x14ac:dyDescent="0.25">
      <c r="A232" s="100">
        <v>94</v>
      </c>
      <c r="B232" s="101" t="s">
        <v>376</v>
      </c>
      <c r="C232" s="102" t="s">
        <v>377</v>
      </c>
      <c r="D232" s="103" t="s">
        <v>65</v>
      </c>
      <c r="E232" s="104">
        <v>12</v>
      </c>
      <c r="F232" s="138">
        <v>0</v>
      </c>
      <c r="G232" s="105">
        <f>E232*F232</f>
        <v>0</v>
      </c>
      <c r="H232" s="106">
        <v>3.0000000000000001E-3</v>
      </c>
      <c r="I232" s="106">
        <f>E232*H232</f>
        <v>3.6000000000000004E-2</v>
      </c>
      <c r="J232" s="106">
        <v>-1E-3</v>
      </c>
      <c r="K232" s="106">
        <f>E232*J232</f>
        <v>-1.2E-2</v>
      </c>
      <c r="Q232" s="99">
        <v>2</v>
      </c>
      <c r="AA232" s="75">
        <v>12</v>
      </c>
      <c r="AB232" s="75">
        <v>0</v>
      </c>
      <c r="AC232" s="75">
        <v>94</v>
      </c>
      <c r="BB232" s="75">
        <v>2</v>
      </c>
      <c r="BC232" s="75">
        <f>IF(BB232=1,G232,0)</f>
        <v>0</v>
      </c>
      <c r="BD232" s="75">
        <f>IF(BB232=2,G232,0)</f>
        <v>0</v>
      </c>
      <c r="BE232" s="75">
        <f>IF(BB232=3,G232,0)</f>
        <v>0</v>
      </c>
      <c r="BF232" s="75">
        <f>IF(BB232=4,G232,0)</f>
        <v>0</v>
      </c>
      <c r="BG232" s="75">
        <f>IF(BB232=5,G232,0)</f>
        <v>0</v>
      </c>
    </row>
    <row r="233" spans="1:59" x14ac:dyDescent="0.25">
      <c r="A233" s="107"/>
      <c r="B233" s="108"/>
      <c r="C233" s="155" t="s">
        <v>378</v>
      </c>
      <c r="D233" s="156"/>
      <c r="E233" s="110">
        <v>12</v>
      </c>
      <c r="F233" s="111"/>
      <c r="G233" s="112"/>
      <c r="H233" s="113"/>
      <c r="I233" s="113"/>
      <c r="J233" s="113"/>
      <c r="K233" s="113"/>
      <c r="M233" s="75" t="s">
        <v>378</v>
      </c>
      <c r="O233" s="114"/>
      <c r="Q233" s="99"/>
    </row>
    <row r="234" spans="1:59" ht="26.4" x14ac:dyDescent="0.25">
      <c r="A234" s="100">
        <v>95</v>
      </c>
      <c r="B234" s="101" t="s">
        <v>379</v>
      </c>
      <c r="C234" s="102" t="s">
        <v>380</v>
      </c>
      <c r="D234" s="103" t="s">
        <v>65</v>
      </c>
      <c r="E234" s="104">
        <v>2</v>
      </c>
      <c r="F234" s="138">
        <v>0</v>
      </c>
      <c r="G234" s="105">
        <f>E234*F234</f>
        <v>0</v>
      </c>
      <c r="H234" s="106">
        <v>3.0000000000000001E-3</v>
      </c>
      <c r="I234" s="106">
        <f>E234*H234</f>
        <v>6.0000000000000001E-3</v>
      </c>
      <c r="J234" s="106">
        <v>-1E-3</v>
      </c>
      <c r="K234" s="106">
        <f>E234*J234</f>
        <v>-2E-3</v>
      </c>
      <c r="Q234" s="99">
        <v>2</v>
      </c>
      <c r="AA234" s="75">
        <v>12</v>
      </c>
      <c r="AB234" s="75">
        <v>0</v>
      </c>
      <c r="AC234" s="75">
        <v>95</v>
      </c>
      <c r="BB234" s="75">
        <v>2</v>
      </c>
      <c r="BC234" s="75">
        <f>IF(BB234=1,G234,0)</f>
        <v>0</v>
      </c>
      <c r="BD234" s="75">
        <f>IF(BB234=2,G234,0)</f>
        <v>0</v>
      </c>
      <c r="BE234" s="75">
        <f>IF(BB234=3,G234,0)</f>
        <v>0</v>
      </c>
      <c r="BF234" s="75">
        <f>IF(BB234=4,G234,0)</f>
        <v>0</v>
      </c>
      <c r="BG234" s="75">
        <f>IF(BB234=5,G234,0)</f>
        <v>0</v>
      </c>
    </row>
    <row r="235" spans="1:59" x14ac:dyDescent="0.25">
      <c r="A235" s="107"/>
      <c r="B235" s="108"/>
      <c r="C235" s="155">
        <v>2</v>
      </c>
      <c r="D235" s="156"/>
      <c r="E235" s="110">
        <v>2</v>
      </c>
      <c r="F235" s="111"/>
      <c r="G235" s="112"/>
      <c r="H235" s="113"/>
      <c r="I235" s="113"/>
      <c r="J235" s="113"/>
      <c r="K235" s="113"/>
      <c r="M235" s="75">
        <v>2</v>
      </c>
      <c r="O235" s="114"/>
      <c r="Q235" s="99"/>
    </row>
    <row r="236" spans="1:59" x14ac:dyDescent="0.25">
      <c r="A236" s="100">
        <v>96</v>
      </c>
      <c r="B236" s="101" t="s">
        <v>381</v>
      </c>
      <c r="C236" s="102" t="s">
        <v>382</v>
      </c>
      <c r="D236" s="103" t="s">
        <v>65</v>
      </c>
      <c r="E236" s="104">
        <v>2</v>
      </c>
      <c r="F236" s="138">
        <v>0</v>
      </c>
      <c r="G236" s="105">
        <f>E236*F236</f>
        <v>0</v>
      </c>
      <c r="H236" s="106">
        <v>3.0000000000000001E-3</v>
      </c>
      <c r="I236" s="106">
        <f>E236*H236</f>
        <v>6.0000000000000001E-3</v>
      </c>
      <c r="J236" s="106">
        <v>-1E-3</v>
      </c>
      <c r="K236" s="106">
        <f>E236*J236</f>
        <v>-2E-3</v>
      </c>
      <c r="Q236" s="99">
        <v>2</v>
      </c>
      <c r="AA236" s="75">
        <v>12</v>
      </c>
      <c r="AB236" s="75">
        <v>0</v>
      </c>
      <c r="AC236" s="75">
        <v>96</v>
      </c>
      <c r="BB236" s="75">
        <v>2</v>
      </c>
      <c r="BC236" s="75">
        <f>IF(BB236=1,G236,0)</f>
        <v>0</v>
      </c>
      <c r="BD236" s="75">
        <f>IF(BB236=2,G236,0)</f>
        <v>0</v>
      </c>
      <c r="BE236" s="75">
        <f>IF(BB236=3,G236,0)</f>
        <v>0</v>
      </c>
      <c r="BF236" s="75">
        <f>IF(BB236=4,G236,0)</f>
        <v>0</v>
      </c>
      <c r="BG236" s="75">
        <f>IF(BB236=5,G236,0)</f>
        <v>0</v>
      </c>
    </row>
    <row r="237" spans="1:59" x14ac:dyDescent="0.25">
      <c r="A237" s="107"/>
      <c r="B237" s="108"/>
      <c r="C237" s="155">
        <v>2</v>
      </c>
      <c r="D237" s="156"/>
      <c r="E237" s="110">
        <v>2</v>
      </c>
      <c r="F237" s="111"/>
      <c r="G237" s="112"/>
      <c r="H237" s="113"/>
      <c r="I237" s="113"/>
      <c r="J237" s="113"/>
      <c r="K237" s="113"/>
      <c r="M237" s="75">
        <v>2</v>
      </c>
      <c r="O237" s="114"/>
      <c r="Q237" s="99"/>
    </row>
    <row r="238" spans="1:59" x14ac:dyDescent="0.25">
      <c r="A238" s="100">
        <v>97</v>
      </c>
      <c r="B238" s="101" t="s">
        <v>383</v>
      </c>
      <c r="C238" s="102" t="s">
        <v>384</v>
      </c>
      <c r="D238" s="103" t="s">
        <v>79</v>
      </c>
      <c r="E238" s="104">
        <v>4</v>
      </c>
      <c r="F238" s="138">
        <v>0</v>
      </c>
      <c r="G238" s="105">
        <f t="shared" ref="G238:G243" si="0">E238*F238</f>
        <v>0</v>
      </c>
      <c r="H238" s="106">
        <v>0</v>
      </c>
      <c r="I238" s="106">
        <f t="shared" ref="I238:I243" si="1">E238*H238</f>
        <v>0</v>
      </c>
      <c r="J238" s="106">
        <v>-1.98E-3</v>
      </c>
      <c r="K238" s="106">
        <f t="shared" ref="K238:K243" si="2">E238*J238</f>
        <v>-7.92E-3</v>
      </c>
      <c r="Q238" s="99">
        <v>2</v>
      </c>
      <c r="AA238" s="75">
        <v>12</v>
      </c>
      <c r="AB238" s="75">
        <v>0</v>
      </c>
      <c r="AC238" s="75">
        <v>97</v>
      </c>
      <c r="BB238" s="75">
        <v>2</v>
      </c>
      <c r="BC238" s="75">
        <f t="shared" ref="BC238:BC243" si="3">IF(BB238=1,G238,0)</f>
        <v>0</v>
      </c>
      <c r="BD238" s="75">
        <f t="shared" ref="BD238:BD243" si="4">IF(BB238=2,G238,0)</f>
        <v>0</v>
      </c>
      <c r="BE238" s="75">
        <f t="shared" ref="BE238:BE243" si="5">IF(BB238=3,G238,0)</f>
        <v>0</v>
      </c>
      <c r="BF238" s="75">
        <f t="shared" ref="BF238:BF243" si="6">IF(BB238=4,G238,0)</f>
        <v>0</v>
      </c>
      <c r="BG238" s="75">
        <f t="shared" ref="BG238:BG243" si="7">IF(BB238=5,G238,0)</f>
        <v>0</v>
      </c>
    </row>
    <row r="239" spans="1:59" x14ac:dyDescent="0.25">
      <c r="A239" s="100">
        <v>98</v>
      </c>
      <c r="B239" s="101" t="s">
        <v>385</v>
      </c>
      <c r="C239" s="102" t="s">
        <v>386</v>
      </c>
      <c r="D239" s="103" t="s">
        <v>180</v>
      </c>
      <c r="E239" s="104">
        <v>2</v>
      </c>
      <c r="F239" s="138">
        <v>0</v>
      </c>
      <c r="G239" s="105">
        <f t="shared" si="0"/>
        <v>0</v>
      </c>
      <c r="H239" s="106">
        <v>0</v>
      </c>
      <c r="I239" s="106">
        <f t="shared" si="1"/>
        <v>0</v>
      </c>
      <c r="J239" s="106">
        <v>-0.192</v>
      </c>
      <c r="K239" s="106">
        <f t="shared" si="2"/>
        <v>-0.38400000000000001</v>
      </c>
      <c r="Q239" s="99">
        <v>2</v>
      </c>
      <c r="AA239" s="75">
        <v>12</v>
      </c>
      <c r="AB239" s="75">
        <v>0</v>
      </c>
      <c r="AC239" s="75">
        <v>98</v>
      </c>
      <c r="BB239" s="75">
        <v>2</v>
      </c>
      <c r="BC239" s="75">
        <f t="shared" si="3"/>
        <v>0</v>
      </c>
      <c r="BD239" s="75">
        <f t="shared" si="4"/>
        <v>0</v>
      </c>
      <c r="BE239" s="75">
        <f t="shared" si="5"/>
        <v>0</v>
      </c>
      <c r="BF239" s="75">
        <f t="shared" si="6"/>
        <v>0</v>
      </c>
      <c r="BG239" s="75">
        <f t="shared" si="7"/>
        <v>0</v>
      </c>
    </row>
    <row r="240" spans="1:59" ht="26.4" x14ac:dyDescent="0.25">
      <c r="A240" s="100">
        <v>99</v>
      </c>
      <c r="B240" s="101" t="s">
        <v>387</v>
      </c>
      <c r="C240" s="102" t="s">
        <v>388</v>
      </c>
      <c r="D240" s="103" t="s">
        <v>180</v>
      </c>
      <c r="E240" s="104">
        <v>2</v>
      </c>
      <c r="F240" s="138">
        <v>0</v>
      </c>
      <c r="G240" s="105">
        <f t="shared" si="0"/>
        <v>0</v>
      </c>
      <c r="H240" s="106">
        <v>0</v>
      </c>
      <c r="I240" s="106">
        <f t="shared" si="1"/>
        <v>0</v>
      </c>
      <c r="J240" s="106">
        <v>0</v>
      </c>
      <c r="K240" s="106">
        <f t="shared" si="2"/>
        <v>0</v>
      </c>
      <c r="Q240" s="99">
        <v>2</v>
      </c>
      <c r="AA240" s="75">
        <v>12</v>
      </c>
      <c r="AB240" s="75">
        <v>0</v>
      </c>
      <c r="AC240" s="75">
        <v>99</v>
      </c>
      <c r="BB240" s="75">
        <v>2</v>
      </c>
      <c r="BC240" s="75">
        <f t="shared" si="3"/>
        <v>0</v>
      </c>
      <c r="BD240" s="75">
        <f t="shared" si="4"/>
        <v>0</v>
      </c>
      <c r="BE240" s="75">
        <f t="shared" si="5"/>
        <v>0</v>
      </c>
      <c r="BF240" s="75">
        <f t="shared" si="6"/>
        <v>0</v>
      </c>
      <c r="BG240" s="75">
        <f t="shared" si="7"/>
        <v>0</v>
      </c>
    </row>
    <row r="241" spans="1:59" ht="26.4" x14ac:dyDescent="0.25">
      <c r="A241" s="100">
        <v>100</v>
      </c>
      <c r="B241" s="101" t="s">
        <v>389</v>
      </c>
      <c r="C241" s="102" t="s">
        <v>390</v>
      </c>
      <c r="D241" s="103" t="s">
        <v>79</v>
      </c>
      <c r="E241" s="104">
        <v>4</v>
      </c>
      <c r="F241" s="138">
        <v>0</v>
      </c>
      <c r="G241" s="105">
        <f t="shared" si="0"/>
        <v>0</v>
      </c>
      <c r="H241" s="106">
        <v>0</v>
      </c>
      <c r="I241" s="106">
        <f t="shared" si="1"/>
        <v>0</v>
      </c>
      <c r="J241" s="106">
        <v>0</v>
      </c>
      <c r="K241" s="106">
        <f t="shared" si="2"/>
        <v>0</v>
      </c>
      <c r="Q241" s="99">
        <v>2</v>
      </c>
      <c r="AA241" s="75">
        <v>12</v>
      </c>
      <c r="AB241" s="75">
        <v>0</v>
      </c>
      <c r="AC241" s="75">
        <v>100</v>
      </c>
      <c r="BB241" s="75">
        <v>2</v>
      </c>
      <c r="BC241" s="75">
        <f t="shared" si="3"/>
        <v>0</v>
      </c>
      <c r="BD241" s="75">
        <f t="shared" si="4"/>
        <v>0</v>
      </c>
      <c r="BE241" s="75">
        <f t="shared" si="5"/>
        <v>0</v>
      </c>
      <c r="BF241" s="75">
        <f t="shared" si="6"/>
        <v>0</v>
      </c>
      <c r="BG241" s="75">
        <f t="shared" si="7"/>
        <v>0</v>
      </c>
    </row>
    <row r="242" spans="1:59" ht="26.4" x14ac:dyDescent="0.25">
      <c r="A242" s="100">
        <v>101</v>
      </c>
      <c r="B242" s="101" t="s">
        <v>391</v>
      </c>
      <c r="C242" s="102" t="s">
        <v>392</v>
      </c>
      <c r="D242" s="103" t="s">
        <v>65</v>
      </c>
      <c r="E242" s="104">
        <v>2</v>
      </c>
      <c r="F242" s="138">
        <v>0</v>
      </c>
      <c r="G242" s="105">
        <f t="shared" si="0"/>
        <v>0</v>
      </c>
      <c r="H242" s="106">
        <v>1.06E-3</v>
      </c>
      <c r="I242" s="106">
        <f t="shared" si="1"/>
        <v>2.1199999999999999E-3</v>
      </c>
      <c r="J242" s="106">
        <v>0</v>
      </c>
      <c r="K242" s="106">
        <f t="shared" si="2"/>
        <v>0</v>
      </c>
      <c r="Q242" s="99">
        <v>2</v>
      </c>
      <c r="AA242" s="75">
        <v>12</v>
      </c>
      <c r="AB242" s="75">
        <v>0</v>
      </c>
      <c r="AC242" s="75">
        <v>101</v>
      </c>
      <c r="BB242" s="75">
        <v>2</v>
      </c>
      <c r="BC242" s="75">
        <f t="shared" si="3"/>
        <v>0</v>
      </c>
      <c r="BD242" s="75">
        <f t="shared" si="4"/>
        <v>0</v>
      </c>
      <c r="BE242" s="75">
        <f t="shared" si="5"/>
        <v>0</v>
      </c>
      <c r="BF242" s="75">
        <f t="shared" si="6"/>
        <v>0</v>
      </c>
      <c r="BG242" s="75">
        <f t="shared" si="7"/>
        <v>0</v>
      </c>
    </row>
    <row r="243" spans="1:59" x14ac:dyDescent="0.25">
      <c r="A243" s="100">
        <v>102</v>
      </c>
      <c r="B243" s="101" t="s">
        <v>393</v>
      </c>
      <c r="C243" s="102" t="s">
        <v>394</v>
      </c>
      <c r="D243" s="103" t="s">
        <v>199</v>
      </c>
      <c r="E243" s="104">
        <v>0.45</v>
      </c>
      <c r="F243" s="138">
        <v>0</v>
      </c>
      <c r="G243" s="105">
        <f t="shared" si="0"/>
        <v>0</v>
      </c>
      <c r="H243" s="106">
        <v>0</v>
      </c>
      <c r="I243" s="106">
        <f t="shared" si="1"/>
        <v>0</v>
      </c>
      <c r="J243" s="106">
        <v>0</v>
      </c>
      <c r="K243" s="106">
        <f t="shared" si="2"/>
        <v>0</v>
      </c>
      <c r="Q243" s="99">
        <v>2</v>
      </c>
      <c r="AA243" s="75">
        <v>12</v>
      </c>
      <c r="AB243" s="75">
        <v>0</v>
      </c>
      <c r="AC243" s="75">
        <v>102</v>
      </c>
      <c r="BB243" s="75">
        <v>2</v>
      </c>
      <c r="BC243" s="75">
        <f t="shared" si="3"/>
        <v>0</v>
      </c>
      <c r="BD243" s="75">
        <f t="shared" si="4"/>
        <v>0</v>
      </c>
      <c r="BE243" s="75">
        <f t="shared" si="5"/>
        <v>0</v>
      </c>
      <c r="BF243" s="75">
        <f t="shared" si="6"/>
        <v>0</v>
      </c>
      <c r="BG243" s="75">
        <f t="shared" si="7"/>
        <v>0</v>
      </c>
    </row>
    <row r="244" spans="1:59" x14ac:dyDescent="0.25">
      <c r="A244" s="107"/>
      <c r="B244" s="108"/>
      <c r="C244" s="155" t="s">
        <v>395</v>
      </c>
      <c r="D244" s="156"/>
      <c r="E244" s="110">
        <v>0.45</v>
      </c>
      <c r="F244" s="111"/>
      <c r="G244" s="112"/>
      <c r="H244" s="113"/>
      <c r="I244" s="113"/>
      <c r="J244" s="113"/>
      <c r="K244" s="113"/>
      <c r="M244" s="75" t="s">
        <v>395</v>
      </c>
      <c r="O244" s="114"/>
      <c r="Q244" s="99"/>
    </row>
    <row r="245" spans="1:59" x14ac:dyDescent="0.25">
      <c r="A245" s="115"/>
      <c r="B245" s="116" t="s">
        <v>66</v>
      </c>
      <c r="C245" s="117" t="str">
        <f>CONCATENATE(B231," ",C231)</f>
        <v>767 Konstrukce zámečnické</v>
      </c>
      <c r="D245" s="115"/>
      <c r="E245" s="118"/>
      <c r="F245" s="118"/>
      <c r="G245" s="119">
        <f>SUM(G231:G244)</f>
        <v>0</v>
      </c>
      <c r="H245" s="120"/>
      <c r="I245" s="121">
        <f>SUM(I231:I244)</f>
        <v>5.0119999999999998E-2</v>
      </c>
      <c r="J245" s="120"/>
      <c r="K245" s="121">
        <f>SUM(K231:K244)</f>
        <v>-0.40792</v>
      </c>
      <c r="Q245" s="99">
        <v>4</v>
      </c>
      <c r="BC245" s="122">
        <f>SUM(BC231:BC244)</f>
        <v>0</v>
      </c>
      <c r="BD245" s="122">
        <f>SUM(BD231:BD244)</f>
        <v>0</v>
      </c>
      <c r="BE245" s="122">
        <f>SUM(BE231:BE244)</f>
        <v>0</v>
      </c>
      <c r="BF245" s="122">
        <f>SUM(BF231:BF244)</f>
        <v>0</v>
      </c>
      <c r="BG245" s="122">
        <f>SUM(BG231:BG244)</f>
        <v>0</v>
      </c>
    </row>
    <row r="246" spans="1:59" x14ac:dyDescent="0.25">
      <c r="A246" s="92" t="s">
        <v>62</v>
      </c>
      <c r="B246" s="93" t="s">
        <v>396</v>
      </c>
      <c r="C246" s="94" t="s">
        <v>397</v>
      </c>
      <c r="D246" s="95"/>
      <c r="E246" s="96"/>
      <c r="F246" s="96"/>
      <c r="G246" s="97"/>
      <c r="H246" s="98"/>
      <c r="I246" s="98"/>
      <c r="J246" s="98"/>
      <c r="K246" s="98"/>
      <c r="Q246" s="99">
        <v>1</v>
      </c>
    </row>
    <row r="247" spans="1:59" x14ac:dyDescent="0.25">
      <c r="A247" s="100">
        <v>103</v>
      </c>
      <c r="B247" s="101" t="s">
        <v>398</v>
      </c>
      <c r="C247" s="102" t="s">
        <v>399</v>
      </c>
      <c r="D247" s="103" t="s">
        <v>83</v>
      </c>
      <c r="E247" s="104">
        <v>34.274999999999999</v>
      </c>
      <c r="F247" s="138">
        <v>0</v>
      </c>
      <c r="G247" s="105">
        <f>E247*F247</f>
        <v>0</v>
      </c>
      <c r="H247" s="106">
        <v>3.2000000000000003E-4</v>
      </c>
      <c r="I247" s="106">
        <f>E247*H247</f>
        <v>1.0968E-2</v>
      </c>
      <c r="J247" s="106">
        <v>0</v>
      </c>
      <c r="K247" s="106">
        <f>E247*J247</f>
        <v>0</v>
      </c>
      <c r="Q247" s="99">
        <v>2</v>
      </c>
      <c r="AA247" s="75">
        <v>12</v>
      </c>
      <c r="AB247" s="75">
        <v>0</v>
      </c>
      <c r="AC247" s="75">
        <v>103</v>
      </c>
      <c r="BB247" s="75">
        <v>2</v>
      </c>
      <c r="BC247" s="75">
        <f>IF(BB247=1,G247,0)</f>
        <v>0</v>
      </c>
      <c r="BD247" s="75">
        <f>IF(BB247=2,G247,0)</f>
        <v>0</v>
      </c>
      <c r="BE247" s="75">
        <f>IF(BB247=3,G247,0)</f>
        <v>0</v>
      </c>
      <c r="BF247" s="75">
        <f>IF(BB247=4,G247,0)</f>
        <v>0</v>
      </c>
      <c r="BG247" s="75">
        <f>IF(BB247=5,G247,0)</f>
        <v>0</v>
      </c>
    </row>
    <row r="248" spans="1:59" x14ac:dyDescent="0.25">
      <c r="A248" s="107"/>
      <c r="B248" s="108"/>
      <c r="C248" s="155" t="s">
        <v>400</v>
      </c>
      <c r="D248" s="156"/>
      <c r="E248" s="110">
        <v>32.880000000000003</v>
      </c>
      <c r="F248" s="111"/>
      <c r="G248" s="112"/>
      <c r="H248" s="113"/>
      <c r="I248" s="113"/>
      <c r="J248" s="113"/>
      <c r="K248" s="113"/>
      <c r="M248" s="75" t="s">
        <v>400</v>
      </c>
      <c r="O248" s="114"/>
      <c r="Q248" s="99"/>
    </row>
    <row r="249" spans="1:59" x14ac:dyDescent="0.25">
      <c r="A249" s="107"/>
      <c r="B249" s="108"/>
      <c r="C249" s="155" t="s">
        <v>401</v>
      </c>
      <c r="D249" s="156"/>
      <c r="E249" s="110">
        <v>1.395</v>
      </c>
      <c r="F249" s="111"/>
      <c r="G249" s="112"/>
      <c r="H249" s="113"/>
      <c r="I249" s="113"/>
      <c r="J249" s="113"/>
      <c r="K249" s="113"/>
      <c r="M249" s="75" t="s">
        <v>401</v>
      </c>
      <c r="O249" s="114"/>
      <c r="Q249" s="99"/>
    </row>
    <row r="250" spans="1:59" x14ac:dyDescent="0.25">
      <c r="A250" s="115"/>
      <c r="B250" s="116" t="s">
        <v>66</v>
      </c>
      <c r="C250" s="117" t="str">
        <f>CONCATENATE(B246," ",C246)</f>
        <v>783 Nátěry</v>
      </c>
      <c r="D250" s="115"/>
      <c r="E250" s="118"/>
      <c r="F250" s="118"/>
      <c r="G250" s="119">
        <f>SUM(G246:G249)</f>
        <v>0</v>
      </c>
      <c r="H250" s="120"/>
      <c r="I250" s="121">
        <f>SUM(I246:I249)</f>
        <v>1.0968E-2</v>
      </c>
      <c r="J250" s="120"/>
      <c r="K250" s="121">
        <f>SUM(K246:K249)</f>
        <v>0</v>
      </c>
      <c r="Q250" s="99">
        <v>4</v>
      </c>
      <c r="BC250" s="122">
        <f>SUM(BC246:BC249)</f>
        <v>0</v>
      </c>
      <c r="BD250" s="122">
        <f>SUM(BD246:BD249)</f>
        <v>0</v>
      </c>
      <c r="BE250" s="122">
        <f>SUM(BE246:BE249)</f>
        <v>0</v>
      </c>
      <c r="BF250" s="122">
        <f>SUM(BF246:BF249)</f>
        <v>0</v>
      </c>
      <c r="BG250" s="122">
        <f>SUM(BG246:BG249)</f>
        <v>0</v>
      </c>
    </row>
    <row r="251" spans="1:59" x14ac:dyDescent="0.25">
      <c r="A251" s="92" t="s">
        <v>62</v>
      </c>
      <c r="B251" s="93" t="s">
        <v>402</v>
      </c>
      <c r="C251" s="94" t="s">
        <v>403</v>
      </c>
      <c r="D251" s="95"/>
      <c r="E251" s="96"/>
      <c r="F251" s="96"/>
      <c r="G251" s="97"/>
      <c r="H251" s="98"/>
      <c r="I251" s="98"/>
      <c r="J251" s="98"/>
      <c r="K251" s="98"/>
      <c r="Q251" s="99">
        <v>1</v>
      </c>
    </row>
    <row r="252" spans="1:59" x14ac:dyDescent="0.25">
      <c r="A252" s="100">
        <v>104</v>
      </c>
      <c r="B252" s="101" t="s">
        <v>404</v>
      </c>
      <c r="C252" s="102" t="s">
        <v>405</v>
      </c>
      <c r="D252" s="103" t="s">
        <v>406</v>
      </c>
      <c r="E252" s="104">
        <v>1</v>
      </c>
      <c r="F252" s="138">
        <v>0</v>
      </c>
      <c r="G252" s="105">
        <f>E252*F252</f>
        <v>0</v>
      </c>
      <c r="H252" s="106">
        <v>0.29942999999999997</v>
      </c>
      <c r="I252" s="106">
        <f>E252*H252</f>
        <v>0.29942999999999997</v>
      </c>
      <c r="J252" s="106">
        <v>0</v>
      </c>
      <c r="K252" s="106">
        <f>E252*J252</f>
        <v>0</v>
      </c>
      <c r="Q252" s="99">
        <v>2</v>
      </c>
      <c r="AA252" s="75">
        <v>12</v>
      </c>
      <c r="AB252" s="75">
        <v>0</v>
      </c>
      <c r="AC252" s="75">
        <v>104</v>
      </c>
      <c r="BB252" s="75">
        <v>4</v>
      </c>
      <c r="BC252" s="75">
        <f>IF(BB252=1,G252,0)</f>
        <v>0</v>
      </c>
      <c r="BD252" s="75">
        <f>IF(BB252=2,G252,0)</f>
        <v>0</v>
      </c>
      <c r="BE252" s="75">
        <f>IF(BB252=3,G252,0)</f>
        <v>0</v>
      </c>
      <c r="BF252" s="75">
        <f>IF(BB252=4,G252,0)</f>
        <v>0</v>
      </c>
      <c r="BG252" s="75">
        <f>IF(BB252=5,G252,0)</f>
        <v>0</v>
      </c>
    </row>
    <row r="253" spans="1:59" ht="27.75" customHeight="1" x14ac:dyDescent="0.25">
      <c r="A253" s="107"/>
      <c r="B253" s="108"/>
      <c r="C253" s="161" t="s">
        <v>407</v>
      </c>
      <c r="D253" s="162"/>
      <c r="E253" s="162"/>
      <c r="F253" s="162"/>
      <c r="G253" s="163"/>
      <c r="H253" s="109"/>
      <c r="I253" s="109"/>
      <c r="J253" s="109"/>
      <c r="K253" s="109"/>
      <c r="Q253" s="99">
        <v>3</v>
      </c>
    </row>
    <row r="254" spans="1:59" ht="26.4" x14ac:dyDescent="0.25">
      <c r="A254" s="100">
        <v>105</v>
      </c>
      <c r="B254" s="101" t="s">
        <v>408</v>
      </c>
      <c r="C254" s="102" t="s">
        <v>409</v>
      </c>
      <c r="D254" s="103" t="s">
        <v>180</v>
      </c>
      <c r="E254" s="104">
        <v>3</v>
      </c>
      <c r="F254" s="138">
        <v>0</v>
      </c>
      <c r="G254" s="105">
        <f>E254*F254</f>
        <v>0</v>
      </c>
      <c r="H254" s="106">
        <v>5.0000000000000001E-3</v>
      </c>
      <c r="I254" s="106">
        <f>E254*H254</f>
        <v>1.4999999999999999E-2</v>
      </c>
      <c r="J254" s="106">
        <v>0</v>
      </c>
      <c r="K254" s="106">
        <f>E254*J254</f>
        <v>0</v>
      </c>
      <c r="Q254" s="99">
        <v>2</v>
      </c>
      <c r="AA254" s="75">
        <v>12</v>
      </c>
      <c r="AB254" s="75">
        <v>0</v>
      </c>
      <c r="AC254" s="75">
        <v>105</v>
      </c>
      <c r="BB254" s="75">
        <v>4</v>
      </c>
      <c r="BC254" s="75">
        <f>IF(BB254=1,G254,0)</f>
        <v>0</v>
      </c>
      <c r="BD254" s="75">
        <f>IF(BB254=2,G254,0)</f>
        <v>0</v>
      </c>
      <c r="BE254" s="75">
        <f>IF(BB254=3,G254,0)</f>
        <v>0</v>
      </c>
      <c r="BF254" s="75">
        <f>IF(BB254=4,G254,0)</f>
        <v>0</v>
      </c>
      <c r="BG254" s="75">
        <f>IF(BB254=5,G254,0)</f>
        <v>0</v>
      </c>
    </row>
    <row r="255" spans="1:59" ht="26.4" x14ac:dyDescent="0.25">
      <c r="A255" s="100">
        <v>106</v>
      </c>
      <c r="B255" s="101" t="s">
        <v>410</v>
      </c>
      <c r="C255" s="102" t="s">
        <v>411</v>
      </c>
      <c r="D255" s="103" t="s">
        <v>180</v>
      </c>
      <c r="E255" s="104">
        <v>1</v>
      </c>
      <c r="F255" s="138">
        <v>0</v>
      </c>
      <c r="G255" s="105">
        <f>E255*F255</f>
        <v>0</v>
      </c>
      <c r="H255" s="106">
        <v>5.0000000000000001E-3</v>
      </c>
      <c r="I255" s="106">
        <f>E255*H255</f>
        <v>5.0000000000000001E-3</v>
      </c>
      <c r="J255" s="106">
        <v>0</v>
      </c>
      <c r="K255" s="106">
        <f>E255*J255</f>
        <v>0</v>
      </c>
      <c r="Q255" s="99">
        <v>2</v>
      </c>
      <c r="AA255" s="75">
        <v>12</v>
      </c>
      <c r="AB255" s="75">
        <v>0</v>
      </c>
      <c r="AC255" s="75">
        <v>106</v>
      </c>
      <c r="BB255" s="75">
        <v>4</v>
      </c>
      <c r="BC255" s="75">
        <f>IF(BB255=1,G255,0)</f>
        <v>0</v>
      </c>
      <c r="BD255" s="75">
        <f>IF(BB255=2,G255,0)</f>
        <v>0</v>
      </c>
      <c r="BE255" s="75">
        <f>IF(BB255=3,G255,0)</f>
        <v>0</v>
      </c>
      <c r="BF255" s="75">
        <f>IF(BB255=4,G255,0)</f>
        <v>0</v>
      </c>
      <c r="BG255" s="75">
        <f>IF(BB255=5,G255,0)</f>
        <v>0</v>
      </c>
    </row>
    <row r="256" spans="1:59" ht="26.4" x14ac:dyDescent="0.25">
      <c r="A256" s="100">
        <v>107</v>
      </c>
      <c r="B256" s="101" t="s">
        <v>412</v>
      </c>
      <c r="C256" s="102" t="s">
        <v>413</v>
      </c>
      <c r="D256" s="103" t="s">
        <v>180</v>
      </c>
      <c r="E256" s="104">
        <v>1</v>
      </c>
      <c r="F256" s="138">
        <v>0</v>
      </c>
      <c r="G256" s="105">
        <f>E256*F256</f>
        <v>0</v>
      </c>
      <c r="H256" s="106">
        <v>5.0000000000000001E-3</v>
      </c>
      <c r="I256" s="106">
        <f>E256*H256</f>
        <v>5.0000000000000001E-3</v>
      </c>
      <c r="J256" s="106">
        <v>0</v>
      </c>
      <c r="K256" s="106">
        <f>E256*J256</f>
        <v>0</v>
      </c>
      <c r="Q256" s="99">
        <v>2</v>
      </c>
      <c r="AA256" s="75">
        <v>12</v>
      </c>
      <c r="AB256" s="75">
        <v>0</v>
      </c>
      <c r="AC256" s="75">
        <v>107</v>
      </c>
      <c r="BB256" s="75">
        <v>4</v>
      </c>
      <c r="BC256" s="75">
        <f>IF(BB256=1,G256,0)</f>
        <v>0</v>
      </c>
      <c r="BD256" s="75">
        <f>IF(BB256=2,G256,0)</f>
        <v>0</v>
      </c>
      <c r="BE256" s="75">
        <f>IF(BB256=3,G256,0)</f>
        <v>0</v>
      </c>
      <c r="BF256" s="75">
        <f>IF(BB256=4,G256,0)</f>
        <v>0</v>
      </c>
      <c r="BG256" s="75">
        <f>IF(BB256=5,G256,0)</f>
        <v>0</v>
      </c>
    </row>
    <row r="257" spans="1:59" x14ac:dyDescent="0.25">
      <c r="A257" s="115"/>
      <c r="B257" s="116" t="s">
        <v>66</v>
      </c>
      <c r="C257" s="117" t="str">
        <f>CONCATENATE(B251," ",C251)</f>
        <v>M21 Elektromontáže</v>
      </c>
      <c r="D257" s="115"/>
      <c r="E257" s="118"/>
      <c r="F257" s="118"/>
      <c r="G257" s="119">
        <f>SUM(G251:G256)</f>
        <v>0</v>
      </c>
      <c r="H257" s="120"/>
      <c r="I257" s="121">
        <f>SUM(I251:I256)</f>
        <v>0.32443</v>
      </c>
      <c r="J257" s="120"/>
      <c r="K257" s="121">
        <f>SUM(K251:K256)</f>
        <v>0</v>
      </c>
      <c r="Q257" s="99">
        <v>4</v>
      </c>
      <c r="BC257" s="122">
        <f>SUM(BC251:BC256)</f>
        <v>0</v>
      </c>
      <c r="BD257" s="122">
        <f>SUM(BD251:BD256)</f>
        <v>0</v>
      </c>
      <c r="BE257" s="122">
        <f>SUM(BE251:BE256)</f>
        <v>0</v>
      </c>
      <c r="BF257" s="122">
        <f>SUM(BF251:BF256)</f>
        <v>0</v>
      </c>
      <c r="BG257" s="122">
        <f>SUM(BG251:BG256)</f>
        <v>0</v>
      </c>
    </row>
    <row r="258" spans="1:59" x14ac:dyDescent="0.25">
      <c r="A258" s="92" t="s">
        <v>62</v>
      </c>
      <c r="B258" s="93" t="s">
        <v>414</v>
      </c>
      <c r="C258" s="94" t="s">
        <v>415</v>
      </c>
      <c r="D258" s="95"/>
      <c r="E258" s="96"/>
      <c r="F258" s="96"/>
      <c r="G258" s="97"/>
      <c r="H258" s="98"/>
      <c r="I258" s="98"/>
      <c r="J258" s="98"/>
      <c r="K258" s="98"/>
      <c r="Q258" s="99">
        <v>1</v>
      </c>
    </row>
    <row r="259" spans="1:59" x14ac:dyDescent="0.25">
      <c r="A259" s="141">
        <v>108</v>
      </c>
      <c r="B259" s="142" t="s">
        <v>416</v>
      </c>
      <c r="C259" s="131" t="s">
        <v>443</v>
      </c>
      <c r="D259" s="132" t="s">
        <v>406</v>
      </c>
      <c r="E259" s="133">
        <v>1</v>
      </c>
      <c r="F259" s="139">
        <v>0</v>
      </c>
      <c r="G259" s="134">
        <f>E259*F259</f>
        <v>0</v>
      </c>
      <c r="H259" s="135">
        <v>0</v>
      </c>
      <c r="I259" s="135">
        <f>E259*H259</f>
        <v>0</v>
      </c>
      <c r="J259" s="135">
        <v>0</v>
      </c>
      <c r="K259" s="135">
        <f>E259*J259</f>
        <v>0</v>
      </c>
      <c r="Q259" s="99">
        <v>2</v>
      </c>
      <c r="AA259" s="75">
        <v>12</v>
      </c>
      <c r="AB259" s="75">
        <v>0</v>
      </c>
      <c r="AC259" s="75">
        <v>108</v>
      </c>
      <c r="BB259" s="75">
        <v>1</v>
      </c>
      <c r="BC259" s="75">
        <f>IF(BB259=1,G259,0)</f>
        <v>0</v>
      </c>
      <c r="BD259" s="75">
        <f>IF(BB259=2,G259,0)</f>
        <v>0</v>
      </c>
      <c r="BE259" s="75">
        <f>IF(BB259=3,G259,0)</f>
        <v>0</v>
      </c>
      <c r="BF259" s="75">
        <f>IF(BB259=4,G259,0)</f>
        <v>0</v>
      </c>
      <c r="BG259" s="75">
        <f>IF(BB259=5,G259,0)</f>
        <v>0</v>
      </c>
    </row>
    <row r="260" spans="1:59" ht="46.5" customHeight="1" x14ac:dyDescent="0.25">
      <c r="A260" s="107"/>
      <c r="B260" s="108"/>
      <c r="C260" s="161" t="s">
        <v>417</v>
      </c>
      <c r="D260" s="162"/>
      <c r="E260" s="162"/>
      <c r="F260" s="162"/>
      <c r="G260" s="163"/>
      <c r="H260" s="109"/>
      <c r="I260" s="109"/>
      <c r="J260" s="109"/>
      <c r="K260" s="109"/>
      <c r="Q260" s="99">
        <v>3</v>
      </c>
    </row>
    <row r="261" spans="1:59" ht="40.799999999999997" customHeight="1" x14ac:dyDescent="0.25">
      <c r="A261" s="107"/>
      <c r="B261" s="108"/>
      <c r="C261" s="161" t="s">
        <v>442</v>
      </c>
      <c r="D261" s="162"/>
      <c r="E261" s="162"/>
      <c r="F261" s="162"/>
      <c r="G261" s="163"/>
      <c r="H261" s="109"/>
      <c r="I261" s="109"/>
      <c r="J261" s="109"/>
      <c r="K261" s="109"/>
      <c r="Q261" s="99">
        <v>3</v>
      </c>
    </row>
    <row r="262" spans="1:59" ht="30.75" customHeight="1" x14ac:dyDescent="0.25">
      <c r="A262" s="107"/>
      <c r="B262" s="108"/>
      <c r="C262" s="161" t="s">
        <v>418</v>
      </c>
      <c r="D262" s="162"/>
      <c r="E262" s="162"/>
      <c r="F262" s="162"/>
      <c r="G262" s="163"/>
      <c r="H262" s="109"/>
      <c r="I262" s="109"/>
      <c r="J262" s="109"/>
      <c r="K262" s="109"/>
      <c r="Q262" s="99">
        <v>3</v>
      </c>
    </row>
    <row r="263" spans="1:59" ht="9.6" customHeight="1" x14ac:dyDescent="0.25">
      <c r="A263" s="107"/>
      <c r="B263" s="108"/>
      <c r="C263" s="161"/>
      <c r="D263" s="162"/>
      <c r="E263" s="162"/>
      <c r="F263" s="162"/>
      <c r="G263" s="163"/>
      <c r="H263" s="109"/>
      <c r="I263" s="109"/>
      <c r="J263" s="109"/>
      <c r="K263" s="109"/>
      <c r="Q263" s="99">
        <v>3</v>
      </c>
    </row>
    <row r="264" spans="1:59" hidden="1" x14ac:dyDescent="0.25">
      <c r="A264" s="107"/>
      <c r="B264" s="108"/>
      <c r="C264" s="155" t="s">
        <v>3</v>
      </c>
      <c r="D264" s="156"/>
      <c r="E264" s="110" t="s">
        <v>3</v>
      </c>
      <c r="F264" s="111"/>
      <c r="G264" s="112"/>
      <c r="H264" s="113"/>
      <c r="I264" s="113"/>
      <c r="J264" s="113"/>
      <c r="K264" s="113"/>
      <c r="M264" s="75" t="s">
        <v>3</v>
      </c>
      <c r="O264" s="114"/>
      <c r="Q264" s="99"/>
    </row>
    <row r="265" spans="1:59" x14ac:dyDescent="0.25">
      <c r="A265" s="100">
        <v>109</v>
      </c>
      <c r="B265" s="101" t="s">
        <v>416</v>
      </c>
      <c r="C265" s="102" t="s">
        <v>419</v>
      </c>
      <c r="D265" s="103" t="s">
        <v>406</v>
      </c>
      <c r="E265" s="104">
        <v>1</v>
      </c>
      <c r="F265" s="138">
        <v>0</v>
      </c>
      <c r="G265" s="105">
        <f>E265*F265</f>
        <v>0</v>
      </c>
      <c r="H265" s="106">
        <v>0</v>
      </c>
      <c r="I265" s="106">
        <f>E265*H265</f>
        <v>0</v>
      </c>
      <c r="J265" s="106">
        <v>0</v>
      </c>
      <c r="K265" s="106">
        <f>E265*J265</f>
        <v>0</v>
      </c>
      <c r="Q265" s="99">
        <v>2</v>
      </c>
      <c r="AA265" s="75">
        <v>12</v>
      </c>
      <c r="AB265" s="75">
        <v>0</v>
      </c>
      <c r="AC265" s="75">
        <v>109</v>
      </c>
      <c r="BB265" s="75">
        <v>1</v>
      </c>
      <c r="BC265" s="75">
        <f>IF(BB265=1,G265,0)</f>
        <v>0</v>
      </c>
      <c r="BD265" s="75">
        <f>IF(BB265=2,G265,0)</f>
        <v>0</v>
      </c>
      <c r="BE265" s="75">
        <f>IF(BB265=3,G265,0)</f>
        <v>0</v>
      </c>
      <c r="BF265" s="75">
        <f>IF(BB265=4,G265,0)</f>
        <v>0</v>
      </c>
      <c r="BG265" s="75">
        <f>IF(BB265=5,G265,0)</f>
        <v>0</v>
      </c>
    </row>
    <row r="266" spans="1:59" ht="24" customHeight="1" x14ac:dyDescent="0.25">
      <c r="A266" s="107"/>
      <c r="B266" s="108"/>
      <c r="C266" s="161" t="s">
        <v>452</v>
      </c>
      <c r="D266" s="162"/>
      <c r="E266" s="162"/>
      <c r="F266" s="162"/>
      <c r="G266" s="163"/>
      <c r="H266" s="109"/>
      <c r="I266" s="109"/>
      <c r="J266" s="109"/>
      <c r="K266" s="109"/>
      <c r="Q266" s="99">
        <v>3</v>
      </c>
    </row>
    <row r="267" spans="1:59" ht="10.199999999999999" customHeight="1" x14ac:dyDescent="0.25">
      <c r="A267" s="107"/>
      <c r="B267" s="108"/>
      <c r="C267" s="161"/>
      <c r="D267" s="162"/>
      <c r="E267" s="162"/>
      <c r="F267" s="162"/>
      <c r="G267" s="163"/>
      <c r="H267" s="109"/>
      <c r="I267" s="109"/>
      <c r="J267" s="109"/>
      <c r="K267" s="109"/>
      <c r="Q267" s="99">
        <v>3</v>
      </c>
    </row>
    <row r="268" spans="1:59" hidden="1" x14ac:dyDescent="0.25">
      <c r="A268" s="107"/>
      <c r="B268" s="108"/>
      <c r="C268" s="161"/>
      <c r="D268" s="162"/>
      <c r="E268" s="162"/>
      <c r="F268" s="162"/>
      <c r="G268" s="163"/>
      <c r="H268" s="109"/>
      <c r="I268" s="109"/>
      <c r="J268" s="109"/>
      <c r="K268" s="109"/>
      <c r="Q268" s="99">
        <v>3</v>
      </c>
    </row>
    <row r="269" spans="1:59" x14ac:dyDescent="0.25">
      <c r="A269" s="100">
        <v>110</v>
      </c>
      <c r="B269" s="101" t="s">
        <v>420</v>
      </c>
      <c r="C269" s="102" t="s">
        <v>421</v>
      </c>
      <c r="D269" s="103" t="s">
        <v>406</v>
      </c>
      <c r="E269" s="104">
        <v>1</v>
      </c>
      <c r="F269" s="138">
        <v>0</v>
      </c>
      <c r="G269" s="105">
        <f>E269*F269</f>
        <v>0</v>
      </c>
      <c r="H269" s="106">
        <v>0</v>
      </c>
      <c r="I269" s="106">
        <f>E269*H269</f>
        <v>0</v>
      </c>
      <c r="J269" s="106">
        <v>0</v>
      </c>
      <c r="K269" s="106">
        <f>E269*J269</f>
        <v>0</v>
      </c>
      <c r="Q269" s="99">
        <v>2</v>
      </c>
      <c r="AA269" s="75">
        <v>12</v>
      </c>
      <c r="AB269" s="75">
        <v>0</v>
      </c>
      <c r="AC269" s="75">
        <v>110</v>
      </c>
      <c r="BB269" s="75">
        <v>1</v>
      </c>
      <c r="BC269" s="75">
        <f>IF(BB269=1,G269,0)</f>
        <v>0</v>
      </c>
      <c r="BD269" s="75">
        <f>IF(BB269=2,G269,0)</f>
        <v>0</v>
      </c>
      <c r="BE269" s="75">
        <f>IF(BB269=3,G269,0)</f>
        <v>0</v>
      </c>
      <c r="BF269" s="75">
        <f>IF(BB269=4,G269,0)</f>
        <v>0</v>
      </c>
      <c r="BG269" s="75">
        <f>IF(BB269=5,G269,0)</f>
        <v>0</v>
      </c>
    </row>
    <row r="270" spans="1:59" ht="27" customHeight="1" x14ac:dyDescent="0.25">
      <c r="A270" s="107"/>
      <c r="B270" s="108"/>
      <c r="C270" s="161" t="s">
        <v>422</v>
      </c>
      <c r="D270" s="162"/>
      <c r="E270" s="162"/>
      <c r="F270" s="162"/>
      <c r="G270" s="163"/>
      <c r="H270" s="109"/>
      <c r="I270" s="109"/>
      <c r="J270" s="109"/>
      <c r="K270" s="109"/>
      <c r="Q270" s="99">
        <v>3</v>
      </c>
    </row>
    <row r="271" spans="1:59" x14ac:dyDescent="0.25">
      <c r="A271" s="100">
        <v>111</v>
      </c>
      <c r="B271" s="101" t="s">
        <v>423</v>
      </c>
      <c r="C271" s="102" t="s">
        <v>424</v>
      </c>
      <c r="D271" s="103" t="s">
        <v>406</v>
      </c>
      <c r="E271" s="104">
        <v>1</v>
      </c>
      <c r="F271" s="138">
        <v>0</v>
      </c>
      <c r="G271" s="105">
        <f>E271*F271</f>
        <v>0</v>
      </c>
      <c r="H271" s="106">
        <v>0</v>
      </c>
      <c r="I271" s="106">
        <f>E271*H271</f>
        <v>0</v>
      </c>
      <c r="J271" s="106">
        <v>0</v>
      </c>
      <c r="K271" s="106">
        <f>E271*J271</f>
        <v>0</v>
      </c>
      <c r="Q271" s="99">
        <v>2</v>
      </c>
      <c r="AA271" s="75">
        <v>12</v>
      </c>
      <c r="AB271" s="75">
        <v>0</v>
      </c>
      <c r="AC271" s="75">
        <v>111</v>
      </c>
      <c r="BB271" s="75">
        <v>1</v>
      </c>
      <c r="BC271" s="75">
        <f>IF(BB271=1,G271,0)</f>
        <v>0</v>
      </c>
      <c r="BD271" s="75">
        <f>IF(BB271=2,G271,0)</f>
        <v>0</v>
      </c>
      <c r="BE271" s="75">
        <f>IF(BB271=3,G271,0)</f>
        <v>0</v>
      </c>
      <c r="BF271" s="75">
        <f>IF(BB271=4,G271,0)</f>
        <v>0</v>
      </c>
      <c r="BG271" s="75">
        <f>IF(BB271=5,G271,0)</f>
        <v>0</v>
      </c>
    </row>
    <row r="272" spans="1:59" ht="27" customHeight="1" x14ac:dyDescent="0.25">
      <c r="A272" s="143"/>
      <c r="B272" s="144"/>
      <c r="C272" s="167" t="s">
        <v>444</v>
      </c>
      <c r="D272" s="168"/>
      <c r="E272" s="168"/>
      <c r="F272" s="168"/>
      <c r="G272" s="169"/>
      <c r="H272" s="136"/>
      <c r="I272" s="136"/>
      <c r="J272" s="136"/>
      <c r="K272" s="136"/>
      <c r="Q272" s="99">
        <v>3</v>
      </c>
    </row>
    <row r="273" spans="1:59" x14ac:dyDescent="0.25">
      <c r="A273" s="100">
        <v>112</v>
      </c>
      <c r="B273" s="101" t="s">
        <v>425</v>
      </c>
      <c r="C273" s="102" t="s">
        <v>426</v>
      </c>
      <c r="D273" s="103" t="s">
        <v>406</v>
      </c>
      <c r="E273" s="104">
        <v>1</v>
      </c>
      <c r="F273" s="138">
        <v>0</v>
      </c>
      <c r="G273" s="105">
        <f>E273*F273</f>
        <v>0</v>
      </c>
      <c r="H273" s="106">
        <v>0</v>
      </c>
      <c r="I273" s="106">
        <f>E273*H273</f>
        <v>0</v>
      </c>
      <c r="J273" s="106">
        <v>0</v>
      </c>
      <c r="K273" s="106">
        <f>E273*J273</f>
        <v>0</v>
      </c>
      <c r="Q273" s="99">
        <v>2</v>
      </c>
      <c r="AA273" s="75">
        <v>12</v>
      </c>
      <c r="AB273" s="75">
        <v>0</v>
      </c>
      <c r="AC273" s="75">
        <v>112</v>
      </c>
      <c r="BB273" s="75">
        <v>1</v>
      </c>
      <c r="BC273" s="75">
        <f>IF(BB273=1,G273,0)</f>
        <v>0</v>
      </c>
      <c r="BD273" s="75">
        <f>IF(BB273=2,G273,0)</f>
        <v>0</v>
      </c>
      <c r="BE273" s="75">
        <f>IF(BB273=3,G273,0)</f>
        <v>0</v>
      </c>
      <c r="BF273" s="75">
        <f>IF(BB273=4,G273,0)</f>
        <v>0</v>
      </c>
      <c r="BG273" s="75">
        <f>IF(BB273=5,G273,0)</f>
        <v>0</v>
      </c>
    </row>
    <row r="274" spans="1:59" ht="15" customHeight="1" x14ac:dyDescent="0.25">
      <c r="A274" s="107"/>
      <c r="B274" s="108"/>
      <c r="C274" s="161" t="s">
        <v>445</v>
      </c>
      <c r="D274" s="162"/>
      <c r="E274" s="162"/>
      <c r="F274" s="162"/>
      <c r="G274" s="163"/>
      <c r="H274" s="109"/>
      <c r="I274" s="109"/>
      <c r="J274" s="109"/>
      <c r="K274" s="109"/>
      <c r="Q274" s="99">
        <v>3</v>
      </c>
    </row>
    <row r="275" spans="1:59" x14ac:dyDescent="0.25">
      <c r="A275" s="100">
        <v>113</v>
      </c>
      <c r="B275" s="101" t="s">
        <v>427</v>
      </c>
      <c r="C275" s="102" t="s">
        <v>428</v>
      </c>
      <c r="D275" s="103" t="s">
        <v>406</v>
      </c>
      <c r="E275" s="104">
        <v>1</v>
      </c>
      <c r="F275" s="138"/>
      <c r="G275" s="105">
        <f>E275*F275</f>
        <v>0</v>
      </c>
      <c r="H275" s="106">
        <v>0</v>
      </c>
      <c r="I275" s="106">
        <f>E275*H275</f>
        <v>0</v>
      </c>
      <c r="J275" s="106">
        <v>0</v>
      </c>
      <c r="K275" s="106">
        <f>E275*J275</f>
        <v>0</v>
      </c>
      <c r="Q275" s="99">
        <v>2</v>
      </c>
      <c r="AA275" s="75">
        <v>12</v>
      </c>
      <c r="AB275" s="75">
        <v>0</v>
      </c>
      <c r="AC275" s="75">
        <v>113</v>
      </c>
      <c r="BB275" s="75">
        <v>1</v>
      </c>
      <c r="BC275" s="75">
        <f>IF(BB275=1,G275,0)</f>
        <v>0</v>
      </c>
      <c r="BD275" s="75">
        <f>IF(BB275=2,G275,0)</f>
        <v>0</v>
      </c>
      <c r="BE275" s="75">
        <f>IF(BB275=3,G275,0)</f>
        <v>0</v>
      </c>
      <c r="BF275" s="75">
        <f>IF(BB275=4,G275,0)</f>
        <v>0</v>
      </c>
      <c r="BG275" s="75">
        <f>IF(BB275=5,G275,0)</f>
        <v>0</v>
      </c>
    </row>
    <row r="276" spans="1:59" ht="16.2" customHeight="1" x14ac:dyDescent="0.25">
      <c r="A276" s="107"/>
      <c r="B276" s="108"/>
      <c r="C276" s="161" t="s">
        <v>446</v>
      </c>
      <c r="D276" s="162"/>
      <c r="E276" s="162"/>
      <c r="F276" s="162"/>
      <c r="G276" s="163"/>
      <c r="H276" s="109"/>
      <c r="I276" s="109"/>
      <c r="J276" s="109"/>
      <c r="K276" s="109"/>
      <c r="Q276" s="99">
        <v>3</v>
      </c>
    </row>
    <row r="277" spans="1:59" x14ac:dyDescent="0.25">
      <c r="A277" s="115"/>
      <c r="B277" s="116" t="s">
        <v>66</v>
      </c>
      <c r="C277" s="117" t="str">
        <f>CONCATENATE(B258," ",C258)</f>
        <v>800 Vedlejší a ostatní činnost</v>
      </c>
      <c r="D277" s="115"/>
      <c r="E277" s="118"/>
      <c r="F277" s="118"/>
      <c r="G277" s="119">
        <f>SUM(G258:G276)</f>
        <v>0</v>
      </c>
      <c r="H277" s="120"/>
      <c r="I277" s="121">
        <f>SUM(I258:I276)</f>
        <v>0</v>
      </c>
      <c r="J277" s="120"/>
      <c r="K277" s="121">
        <f>SUM(K258:K276)</f>
        <v>0</v>
      </c>
      <c r="Q277" s="99">
        <v>4</v>
      </c>
      <c r="BC277" s="122">
        <f>SUM(BC258:BC276)</f>
        <v>0</v>
      </c>
      <c r="BD277" s="122">
        <f>SUM(BD258:BD276)</f>
        <v>0</v>
      </c>
      <c r="BE277" s="122">
        <f>SUM(BE258:BE276)</f>
        <v>0</v>
      </c>
      <c r="BF277" s="122">
        <f>SUM(BF258:BF276)</f>
        <v>0</v>
      </c>
      <c r="BG277" s="122">
        <f>SUM(BG258:BG276)</f>
        <v>0</v>
      </c>
    </row>
    <row r="278" spans="1:59" x14ac:dyDescent="0.25">
      <c r="E278" s="75"/>
    </row>
    <row r="279" spans="1:59" x14ac:dyDescent="0.25">
      <c r="E279" s="75"/>
    </row>
    <row r="280" spans="1:59" x14ac:dyDescent="0.25">
      <c r="E280" s="75"/>
    </row>
    <row r="281" spans="1:59" x14ac:dyDescent="0.25">
      <c r="E281" s="75"/>
    </row>
    <row r="282" spans="1:59" x14ac:dyDescent="0.25">
      <c r="E282" s="75"/>
    </row>
    <row r="283" spans="1:59" x14ac:dyDescent="0.25">
      <c r="E283" s="75"/>
    </row>
    <row r="284" spans="1:59" x14ac:dyDescent="0.25">
      <c r="E284" s="75"/>
    </row>
    <row r="285" spans="1:59" x14ac:dyDescent="0.25">
      <c r="E285" s="75"/>
    </row>
    <row r="286" spans="1:59" x14ac:dyDescent="0.25">
      <c r="E286" s="75"/>
    </row>
    <row r="287" spans="1:59" x14ac:dyDescent="0.25">
      <c r="E287" s="75"/>
    </row>
    <row r="288" spans="1:59" x14ac:dyDescent="0.25">
      <c r="E288" s="75"/>
    </row>
    <row r="289" spans="1:7" x14ac:dyDescent="0.25">
      <c r="E289" s="75"/>
    </row>
    <row r="290" spans="1:7" x14ac:dyDescent="0.25">
      <c r="E290" s="75"/>
    </row>
    <row r="291" spans="1:7" x14ac:dyDescent="0.25">
      <c r="E291" s="75"/>
    </row>
    <row r="292" spans="1:7" x14ac:dyDescent="0.25">
      <c r="E292" s="75"/>
    </row>
    <row r="293" spans="1:7" x14ac:dyDescent="0.25">
      <c r="E293" s="75"/>
    </row>
    <row r="294" spans="1:7" x14ac:dyDescent="0.25">
      <c r="E294" s="75"/>
    </row>
    <row r="295" spans="1:7" x14ac:dyDescent="0.25">
      <c r="E295" s="75"/>
    </row>
    <row r="296" spans="1:7" x14ac:dyDescent="0.25">
      <c r="E296" s="75"/>
    </row>
    <row r="297" spans="1:7" x14ac:dyDescent="0.25">
      <c r="E297" s="75"/>
    </row>
    <row r="298" spans="1:7" x14ac:dyDescent="0.25">
      <c r="E298" s="75"/>
    </row>
    <row r="299" spans="1:7" x14ac:dyDescent="0.25">
      <c r="E299" s="75"/>
    </row>
    <row r="300" spans="1:7" x14ac:dyDescent="0.25">
      <c r="E300" s="75"/>
    </row>
    <row r="301" spans="1:7" x14ac:dyDescent="0.25">
      <c r="A301" s="123"/>
      <c r="B301" s="123"/>
      <c r="C301" s="123"/>
      <c r="D301" s="123"/>
      <c r="E301" s="123"/>
      <c r="F301" s="123"/>
      <c r="G301" s="123"/>
    </row>
    <row r="302" spans="1:7" x14ac:dyDescent="0.25">
      <c r="A302" s="123"/>
      <c r="B302" s="123"/>
      <c r="C302" s="123"/>
      <c r="D302" s="123"/>
      <c r="E302" s="123"/>
      <c r="F302" s="123"/>
      <c r="G302" s="123"/>
    </row>
    <row r="303" spans="1:7" x14ac:dyDescent="0.25">
      <c r="A303" s="123"/>
      <c r="B303" s="123"/>
      <c r="C303" s="123"/>
      <c r="D303" s="123"/>
      <c r="E303" s="123"/>
      <c r="F303" s="123"/>
      <c r="G303" s="123"/>
    </row>
    <row r="304" spans="1:7" x14ac:dyDescent="0.25">
      <c r="A304" s="123"/>
      <c r="B304" s="123"/>
      <c r="C304" s="123"/>
      <c r="D304" s="123"/>
      <c r="E304" s="123"/>
      <c r="F304" s="123"/>
      <c r="G304" s="123"/>
    </row>
    <row r="305" spans="5:5" x14ac:dyDescent="0.25">
      <c r="E305" s="75"/>
    </row>
    <row r="306" spans="5:5" x14ac:dyDescent="0.25">
      <c r="E306" s="75"/>
    </row>
    <row r="307" spans="5:5" x14ac:dyDescent="0.25">
      <c r="E307" s="75"/>
    </row>
    <row r="308" spans="5:5" x14ac:dyDescent="0.25">
      <c r="E308" s="75"/>
    </row>
    <row r="309" spans="5:5" x14ac:dyDescent="0.25">
      <c r="E309" s="75"/>
    </row>
    <row r="310" spans="5:5" x14ac:dyDescent="0.25">
      <c r="E310" s="75"/>
    </row>
    <row r="311" spans="5:5" x14ac:dyDescent="0.25">
      <c r="E311" s="75"/>
    </row>
    <row r="312" spans="5:5" x14ac:dyDescent="0.25">
      <c r="E312" s="75"/>
    </row>
    <row r="313" spans="5:5" x14ac:dyDescent="0.25">
      <c r="E313" s="75"/>
    </row>
    <row r="314" spans="5:5" x14ac:dyDescent="0.25">
      <c r="E314" s="75"/>
    </row>
    <row r="315" spans="5:5" x14ac:dyDescent="0.25">
      <c r="E315" s="75"/>
    </row>
    <row r="316" spans="5:5" x14ac:dyDescent="0.25">
      <c r="E316" s="75"/>
    </row>
    <row r="317" spans="5:5" x14ac:dyDescent="0.25">
      <c r="E317" s="75"/>
    </row>
    <row r="318" spans="5:5" x14ac:dyDescent="0.25">
      <c r="E318" s="75"/>
    </row>
    <row r="319" spans="5:5" x14ac:dyDescent="0.25">
      <c r="E319" s="75"/>
    </row>
    <row r="320" spans="5:5" x14ac:dyDescent="0.25">
      <c r="E320" s="75"/>
    </row>
    <row r="321" spans="1:7" x14ac:dyDescent="0.25">
      <c r="E321" s="75"/>
    </row>
    <row r="322" spans="1:7" x14ac:dyDescent="0.25">
      <c r="E322" s="75"/>
    </row>
    <row r="323" spans="1:7" x14ac:dyDescent="0.25">
      <c r="E323" s="75"/>
    </row>
    <row r="324" spans="1:7" x14ac:dyDescent="0.25">
      <c r="E324" s="75"/>
    </row>
    <row r="325" spans="1:7" x14ac:dyDescent="0.25">
      <c r="E325" s="75"/>
    </row>
    <row r="326" spans="1:7" x14ac:dyDescent="0.25">
      <c r="E326" s="75"/>
    </row>
    <row r="327" spans="1:7" x14ac:dyDescent="0.25">
      <c r="E327" s="75"/>
    </row>
    <row r="328" spans="1:7" x14ac:dyDescent="0.25">
      <c r="E328" s="75"/>
    </row>
    <row r="329" spans="1:7" x14ac:dyDescent="0.25">
      <c r="E329" s="75"/>
    </row>
    <row r="330" spans="1:7" x14ac:dyDescent="0.25">
      <c r="A330" s="124"/>
      <c r="B330" s="124"/>
    </row>
    <row r="331" spans="1:7" x14ac:dyDescent="0.25">
      <c r="A331" s="123"/>
      <c r="B331" s="123"/>
      <c r="C331" s="126"/>
      <c r="D331" s="126"/>
      <c r="E331" s="127"/>
      <c r="F331" s="126"/>
      <c r="G331" s="128"/>
    </row>
    <row r="332" spans="1:7" x14ac:dyDescent="0.25">
      <c r="A332" s="129"/>
      <c r="B332" s="129"/>
      <c r="C332" s="123"/>
      <c r="D332" s="123"/>
      <c r="E332" s="130"/>
      <c r="F332" s="123"/>
      <c r="G332" s="123"/>
    </row>
    <row r="333" spans="1:7" x14ac:dyDescent="0.25">
      <c r="A333" s="123"/>
      <c r="B333" s="123"/>
      <c r="C333" s="123"/>
      <c r="D333" s="123"/>
      <c r="E333" s="130"/>
      <c r="F333" s="123"/>
      <c r="G333" s="123"/>
    </row>
    <row r="334" spans="1:7" x14ac:dyDescent="0.25">
      <c r="A334" s="123"/>
      <c r="B334" s="123"/>
      <c r="C334" s="123"/>
      <c r="D334" s="123"/>
      <c r="E334" s="130"/>
      <c r="F334" s="123"/>
      <c r="G334" s="123"/>
    </row>
    <row r="335" spans="1:7" x14ac:dyDescent="0.25">
      <c r="A335" s="123"/>
      <c r="B335" s="123"/>
      <c r="C335" s="123"/>
      <c r="D335" s="123"/>
      <c r="E335" s="130"/>
      <c r="F335" s="123"/>
      <c r="G335" s="123"/>
    </row>
    <row r="336" spans="1:7" x14ac:dyDescent="0.25">
      <c r="A336" s="123"/>
      <c r="B336" s="123"/>
      <c r="C336" s="123"/>
      <c r="D336" s="123"/>
      <c r="E336" s="130"/>
      <c r="F336" s="123"/>
      <c r="G336" s="123"/>
    </row>
    <row r="337" spans="1:7" x14ac:dyDescent="0.25">
      <c r="A337" s="123"/>
      <c r="B337" s="123"/>
      <c r="C337" s="123"/>
      <c r="D337" s="123"/>
      <c r="E337" s="130"/>
      <c r="F337" s="123"/>
      <c r="G337" s="123"/>
    </row>
    <row r="338" spans="1:7" x14ac:dyDescent="0.25">
      <c r="A338" s="123"/>
      <c r="B338" s="123"/>
      <c r="C338" s="123"/>
      <c r="D338" s="123"/>
      <c r="E338" s="130"/>
      <c r="F338" s="123"/>
      <c r="G338" s="123"/>
    </row>
    <row r="339" spans="1:7" x14ac:dyDescent="0.25">
      <c r="A339" s="123"/>
      <c r="B339" s="123"/>
      <c r="C339" s="123"/>
      <c r="D339" s="123"/>
      <c r="E339" s="130"/>
      <c r="F339" s="123"/>
      <c r="G339" s="123"/>
    </row>
    <row r="340" spans="1:7" x14ac:dyDescent="0.25">
      <c r="A340" s="123"/>
      <c r="B340" s="123"/>
      <c r="C340" s="123"/>
      <c r="D340" s="123"/>
      <c r="E340" s="130"/>
      <c r="F340" s="123"/>
      <c r="G340" s="123"/>
    </row>
    <row r="341" spans="1:7" x14ac:dyDescent="0.25">
      <c r="A341" s="123"/>
      <c r="B341" s="123"/>
      <c r="C341" s="123"/>
      <c r="D341" s="123"/>
      <c r="E341" s="130"/>
      <c r="F341" s="123"/>
      <c r="G341" s="123"/>
    </row>
    <row r="342" spans="1:7" x14ac:dyDescent="0.25">
      <c r="A342" s="123"/>
      <c r="B342" s="123"/>
      <c r="C342" s="123"/>
      <c r="D342" s="123"/>
      <c r="E342" s="130"/>
      <c r="F342" s="123"/>
      <c r="G342" s="123"/>
    </row>
    <row r="343" spans="1:7" x14ac:dyDescent="0.25">
      <c r="A343" s="123"/>
      <c r="B343" s="123"/>
      <c r="C343" s="123"/>
      <c r="D343" s="123"/>
      <c r="E343" s="130"/>
      <c r="F343" s="123"/>
      <c r="G343" s="123"/>
    </row>
    <row r="344" spans="1:7" x14ac:dyDescent="0.25">
      <c r="A344" s="123"/>
      <c r="B344" s="123"/>
      <c r="C344" s="123"/>
      <c r="D344" s="123"/>
      <c r="E344" s="130"/>
      <c r="F344" s="123"/>
      <c r="G344" s="123"/>
    </row>
  </sheetData>
  <sheetProtection password="C6B9" sheet="1" objects="1" scenarios="1" formatRows="0" selectLockedCells="1"/>
  <mergeCells count="118">
    <mergeCell ref="C270:G270"/>
    <mergeCell ref="C272:G272"/>
    <mergeCell ref="C274:G274"/>
    <mergeCell ref="C276:G276"/>
    <mergeCell ref="C260:G260"/>
    <mergeCell ref="C261:G261"/>
    <mergeCell ref="C262:G262"/>
    <mergeCell ref="C263:G263"/>
    <mergeCell ref="C264:D264"/>
    <mergeCell ref="C266:G266"/>
    <mergeCell ref="C267:G267"/>
    <mergeCell ref="C268:G268"/>
    <mergeCell ref="C248:D248"/>
    <mergeCell ref="C249:D249"/>
    <mergeCell ref="C253:G253"/>
    <mergeCell ref="C229:D229"/>
    <mergeCell ref="C233:D233"/>
    <mergeCell ref="C235:D235"/>
    <mergeCell ref="C237:D237"/>
    <mergeCell ref="C244:D244"/>
    <mergeCell ref="C215:D215"/>
    <mergeCell ref="C219:G219"/>
    <mergeCell ref="C220:D220"/>
    <mergeCell ref="C223:D223"/>
    <mergeCell ref="C225:D225"/>
    <mergeCell ref="C203:D203"/>
    <mergeCell ref="C205:D205"/>
    <mergeCell ref="C207:D207"/>
    <mergeCell ref="C210:D210"/>
    <mergeCell ref="C212:D212"/>
    <mergeCell ref="C213:D213"/>
    <mergeCell ref="C184:D184"/>
    <mergeCell ref="C185:D185"/>
    <mergeCell ref="C188:D188"/>
    <mergeCell ref="C192:D192"/>
    <mergeCell ref="C195:D195"/>
    <mergeCell ref="C201:D201"/>
    <mergeCell ref="C171:D171"/>
    <mergeCell ref="C173:G173"/>
    <mergeCell ref="C174:D174"/>
    <mergeCell ref="C175:D175"/>
    <mergeCell ref="C177:D177"/>
    <mergeCell ref="C180:G180"/>
    <mergeCell ref="C181:D181"/>
    <mergeCell ref="C182:D182"/>
    <mergeCell ref="C159:D159"/>
    <mergeCell ref="C161:G161"/>
    <mergeCell ref="C162:D162"/>
    <mergeCell ref="C164:D164"/>
    <mergeCell ref="C166:G166"/>
    <mergeCell ref="C143:G143"/>
    <mergeCell ref="C144:D144"/>
    <mergeCell ref="C146:D146"/>
    <mergeCell ref="C148:D148"/>
    <mergeCell ref="C150:G150"/>
    <mergeCell ref="C152:D152"/>
    <mergeCell ref="C123:D123"/>
    <mergeCell ref="C128:G128"/>
    <mergeCell ref="C129:D129"/>
    <mergeCell ref="C131:D131"/>
    <mergeCell ref="C133:D133"/>
    <mergeCell ref="C135:D135"/>
    <mergeCell ref="C110:D110"/>
    <mergeCell ref="C112:D112"/>
    <mergeCell ref="C117:D117"/>
    <mergeCell ref="C119:D119"/>
    <mergeCell ref="C98:D98"/>
    <mergeCell ref="C99:D99"/>
    <mergeCell ref="C101:D101"/>
    <mergeCell ref="C103:D103"/>
    <mergeCell ref="C82:D82"/>
    <mergeCell ref="C86:D86"/>
    <mergeCell ref="C88:D88"/>
    <mergeCell ref="C90:D90"/>
    <mergeCell ref="C71:D71"/>
    <mergeCell ref="C72:D72"/>
    <mergeCell ref="C74:D74"/>
    <mergeCell ref="C75:D75"/>
    <mergeCell ref="C77:D77"/>
    <mergeCell ref="C78:D78"/>
    <mergeCell ref="C59:D59"/>
    <mergeCell ref="C62:D62"/>
    <mergeCell ref="C64:D64"/>
    <mergeCell ref="C66:D66"/>
    <mergeCell ref="C68:D68"/>
    <mergeCell ref="C70:G70"/>
    <mergeCell ref="C61:G61"/>
    <mergeCell ref="C50:D50"/>
    <mergeCell ref="C51:D51"/>
    <mergeCell ref="C52:D52"/>
    <mergeCell ref="C54:G54"/>
    <mergeCell ref="C55:D55"/>
    <mergeCell ref="C58:D58"/>
    <mergeCell ref="C39:D39"/>
    <mergeCell ref="C40:D40"/>
    <mergeCell ref="C41:D41"/>
    <mergeCell ref="C43:D43"/>
    <mergeCell ref="C45:D45"/>
    <mergeCell ref="C47:G47"/>
    <mergeCell ref="C48:D48"/>
    <mergeCell ref="C49:D49"/>
    <mergeCell ref="C57:G57"/>
    <mergeCell ref="C30:D30"/>
    <mergeCell ref="C32:D32"/>
    <mergeCell ref="C33:D33"/>
    <mergeCell ref="C35:D35"/>
    <mergeCell ref="C21:D21"/>
    <mergeCell ref="C22:D22"/>
    <mergeCell ref="C24:D24"/>
    <mergeCell ref="C25:D25"/>
    <mergeCell ref="A1:I1"/>
    <mergeCell ref="A3:B3"/>
    <mergeCell ref="A4:B4"/>
    <mergeCell ref="G4:I4"/>
    <mergeCell ref="C9:D9"/>
    <mergeCell ref="C13:D13"/>
    <mergeCell ref="C15:D15"/>
    <mergeCell ref="C17:D17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Delta 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</dc:creator>
  <cp:lastModifiedBy>Sedláček Zdeněk</cp:lastModifiedBy>
  <dcterms:created xsi:type="dcterms:W3CDTF">2014-11-24T07:15:41Z</dcterms:created>
  <dcterms:modified xsi:type="dcterms:W3CDTF">2017-01-27T12:53:09Z</dcterms:modified>
</cp:coreProperties>
</file>